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3920" windowHeight="8160" activeTab="0"/>
  </bookViews>
  <sheets>
    <sheet name="BENJAMIN FEMENINO" sheetId="1" r:id="rId1"/>
    <sheet name="ALEVIN FEMENINO" sheetId="2" r:id="rId2"/>
    <sheet name="INFANTIL FEMENINO" sheetId="3" r:id="rId3"/>
    <sheet name="CADETE FEMENINO" sheetId="4" r:id="rId4"/>
  </sheets>
  <externalReferences>
    <externalReference r:id="rId7"/>
    <externalReference r:id="rId8"/>
    <externalReference r:id="rId9"/>
    <externalReference r:id="rId10"/>
  </externalReferences>
  <definedNames>
    <definedName name="_Order1" hidden="1">255</definedName>
    <definedName name="Combo_MD" localSheetId="1" hidden="1">{"'Sheet5'!$A$1:$F$68"}</definedName>
    <definedName name="Combo_MD" localSheetId="0" hidden="1">{"'Sheet5'!$A$1:$F$68"}</definedName>
    <definedName name="Combo_MD" localSheetId="3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localSheetId="3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localSheetId="3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localSheetId="3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localSheetId="3" hidden="1">{"'Sheet5'!$A$1:$F$68"}</definedName>
    <definedName name="Combo_Qual_64_8" localSheetId="2" hidden="1">{"'Sheet5'!$A$1:$F$68"}</definedName>
    <definedName name="Combo_Qual_64_8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localSheetId="3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1" hidden="1">{"'Sheet5'!$A$1:$F$68"}</definedName>
    <definedName name="poi" localSheetId="0" hidden="1">{"'Sheet5'!$A$1:$F$68"}</definedName>
    <definedName name="poi" localSheetId="3" hidden="1">{"'Sheet5'!$A$1:$F$68"}</definedName>
    <definedName name="poi" localSheetId="2" hidden="1">{"'Sheet5'!$A$1:$F$68"}</definedName>
    <definedName name="poi" hidden="1">{"'Sheet5'!$A$1:$F$68"}</definedName>
    <definedName name="ppp" localSheetId="1" hidden="1">{"'Sheet5'!$A$1:$F$68"}</definedName>
    <definedName name="ppp" localSheetId="0" hidden="1">{"'Sheet5'!$A$1:$F$68"}</definedName>
    <definedName name="ppp" localSheetId="3" hidden="1">{"'Sheet5'!$A$1:$F$68"}</definedName>
    <definedName name="ppp" localSheetId="2" hidden="1">{"'Sheet5'!$A$1:$F$68"}</definedName>
    <definedName name="ppp" hidden="1">{"'Sheet5'!$A$1:$F$68"}</definedName>
  </definedNames>
  <calcPr fullCalcOnLoad="1"/>
</workbook>
</file>

<file path=xl/sharedStrings.xml><?xml version="1.0" encoding="utf-8"?>
<sst xmlns="http://schemas.openxmlformats.org/spreadsheetml/2006/main" count="211" uniqueCount="78">
  <si>
    <t>Sello de la Federación Territorial</t>
  </si>
  <si>
    <t>Sello del Club Organizador</t>
  </si>
  <si>
    <t>Fecha Finalización</t>
  </si>
  <si>
    <t>Firma</t>
  </si>
  <si>
    <t>Juez Árbitro y Licencia</t>
  </si>
  <si>
    <t>Representante Jugadores</t>
  </si>
  <si>
    <t>Pelota oficial</t>
  </si>
  <si>
    <t>Reemplaza a</t>
  </si>
  <si>
    <t>Lucky Losers</t>
  </si>
  <si>
    <t>Cabezas  de serie</t>
  </si>
  <si>
    <t>#</t>
  </si>
  <si>
    <t>Sorteo fecha/hora</t>
  </si>
  <si>
    <t>M. VICENS</t>
  </si>
  <si>
    <t>R. VICENS</t>
  </si>
  <si>
    <t>Campeón</t>
  </si>
  <si>
    <t>Final</t>
  </si>
  <si>
    <t>Semifinales</t>
  </si>
  <si>
    <t>Jugador</t>
  </si>
  <si>
    <t>CS</t>
  </si>
  <si>
    <t>St</t>
  </si>
  <si>
    <t>Ranking</t>
  </si>
  <si>
    <t>Licencia</t>
  </si>
  <si>
    <t>Juez Árbitro</t>
  </si>
  <si>
    <t>Sexo</t>
  </si>
  <si>
    <t>Categoría</t>
  </si>
  <si>
    <t>Premios en metálico</t>
  </si>
  <si>
    <t>Club</t>
  </si>
  <si>
    <t>Ciudad</t>
  </si>
  <si>
    <t>Territorial</t>
  </si>
  <si>
    <t>Semana</t>
  </si>
  <si>
    <t>Fase Final</t>
  </si>
  <si>
    <t>I. MAS</t>
  </si>
  <si>
    <t>M. LEMM</t>
  </si>
  <si>
    <t>A.M. ROTGER</t>
  </si>
  <si>
    <t>S. MORANTA</t>
  </si>
  <si>
    <t>M. AUTONELL</t>
  </si>
  <si>
    <t>P. DELICADO</t>
  </si>
  <si>
    <t>M. SANS</t>
  </si>
  <si>
    <t>6/0 6/1</t>
  </si>
  <si>
    <t>N. NAVARRO</t>
  </si>
  <si>
    <t>N. FUSTER</t>
  </si>
  <si>
    <t>M.C. MESQUIDA</t>
  </si>
  <si>
    <t>C. GRIMALT</t>
  </si>
  <si>
    <t>6/3 6/2</t>
  </si>
  <si>
    <t>S. CARAVACA</t>
  </si>
  <si>
    <t>6/0 6/0</t>
  </si>
  <si>
    <t>L. FUSTER</t>
  </si>
  <si>
    <t>C. BERTHOLD</t>
  </si>
  <si>
    <t>6/2 6/4</t>
  </si>
  <si>
    <t>M. RUIZ</t>
  </si>
  <si>
    <t>6/2 6/1</t>
  </si>
  <si>
    <t>L. ROSSELLI</t>
  </si>
  <si>
    <t>6/2 6/0</t>
  </si>
  <si>
    <t>6/4 6/2</t>
  </si>
  <si>
    <t>E. CARAVACA</t>
  </si>
  <si>
    <t>W.O.</t>
  </si>
  <si>
    <t>6/0 6/2</t>
  </si>
  <si>
    <t>6/1 6/1</t>
  </si>
  <si>
    <t>6/1 6/0</t>
  </si>
  <si>
    <t>5/7 6/3 6/2</t>
  </si>
  <si>
    <t>6/1 6/4</t>
  </si>
  <si>
    <t>6/3 6/0</t>
  </si>
  <si>
    <t>3/6 6/3 6/4</t>
  </si>
  <si>
    <t>3/6 6/4 7/6</t>
  </si>
  <si>
    <t>E. MAS</t>
  </si>
  <si>
    <t>4/6 6/4 7/5</t>
  </si>
  <si>
    <t>6/4 6/1</t>
  </si>
  <si>
    <t>6/4 6/3</t>
  </si>
  <si>
    <t>4/6 7/6 6/4</t>
  </si>
  <si>
    <t>6/0 6/4</t>
  </si>
  <si>
    <t>6/3 6/3</t>
  </si>
  <si>
    <t>6/2 6/2</t>
  </si>
  <si>
    <t>3/6 6/0 6/0</t>
  </si>
  <si>
    <t>0/6 6/1 7/5</t>
  </si>
  <si>
    <t>2/6 6/1 6/2</t>
  </si>
  <si>
    <t xml:space="preserve">4/6 6/4 6/2 </t>
  </si>
  <si>
    <t>6/1 6/2</t>
  </si>
  <si>
    <t>6/2 6/3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</si>
</sst>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C0A]d\-mmm\-yy;@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8.5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63" applyProtection="1">
      <alignment/>
      <protection locked="0"/>
    </xf>
    <xf numFmtId="0" fontId="2" fillId="0" borderId="0" xfId="63" applyFont="1" applyProtection="1">
      <alignment/>
      <protection locked="0"/>
    </xf>
    <xf numFmtId="0" fontId="3" fillId="0" borderId="0" xfId="63" applyFo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63" applyFont="1" applyAlignment="1" applyProtection="1">
      <alignment horizontal="center" vertical="center"/>
      <protection locked="0"/>
    </xf>
    <xf numFmtId="0" fontId="5" fillId="0" borderId="10" xfId="63" applyFont="1" applyBorder="1" applyAlignment="1" applyProtection="1">
      <alignment vertical="center"/>
      <protection hidden="1"/>
    </xf>
    <xf numFmtId="0" fontId="5" fillId="0" borderId="11" xfId="63" applyNumberFormat="1" applyFont="1" applyBorder="1" applyAlignment="1" applyProtection="1">
      <alignment horizontal="center" vertical="center"/>
      <protection hidden="1"/>
    </xf>
    <xf numFmtId="0" fontId="5" fillId="0" borderId="12" xfId="63" applyFont="1" applyBorder="1" applyAlignment="1" applyProtection="1">
      <alignment vertical="center"/>
      <protection hidden="1"/>
    </xf>
    <xf numFmtId="0" fontId="5" fillId="0" borderId="13" xfId="63" applyNumberFormat="1" applyFont="1" applyBorder="1" applyAlignment="1" applyProtection="1">
      <alignment horizontal="center" vertical="center"/>
      <protection hidden="1"/>
    </xf>
    <xf numFmtId="0" fontId="5" fillId="24" borderId="12" xfId="63" applyNumberFormat="1" applyFont="1" applyFill="1" applyBorder="1" applyAlignment="1" applyProtection="1">
      <alignment vertical="center"/>
      <protection hidden="1"/>
    </xf>
    <xf numFmtId="0" fontId="5" fillId="24" borderId="13" xfId="63" applyNumberFormat="1" applyFont="1" applyFill="1" applyBorder="1" applyAlignment="1" applyProtection="1">
      <alignment horizontal="center" vertical="center"/>
      <protection hidden="1"/>
    </xf>
    <xf numFmtId="0" fontId="5" fillId="24" borderId="14" xfId="64" applyNumberFormat="1" applyFont="1" applyFill="1" applyBorder="1" applyAlignment="1" applyProtection="1">
      <alignment vertical="center"/>
      <protection hidden="1"/>
    </xf>
    <xf numFmtId="0" fontId="5" fillId="24" borderId="15" xfId="63" applyNumberFormat="1" applyFont="1" applyFill="1" applyBorder="1" applyAlignment="1" applyProtection="1">
      <alignment horizontal="center" vertical="center"/>
      <protection hidden="1"/>
    </xf>
    <xf numFmtId="49" fontId="7" fillId="16" borderId="16" xfId="63" applyNumberFormat="1" applyFont="1" applyFill="1" applyBorder="1" applyAlignment="1" applyProtection="1">
      <alignment horizontal="center" vertical="center"/>
      <protection locked="0"/>
    </xf>
    <xf numFmtId="49" fontId="7" fillId="16" borderId="17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NumberFormat="1" applyFont="1" applyFill="1" applyBorder="1" applyAlignment="1" applyProtection="1">
      <alignment vertical="center"/>
      <protection hidden="1"/>
    </xf>
    <xf numFmtId="0" fontId="9" fillId="4" borderId="19" xfId="63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right" vertical="center"/>
      <protection hidden="1"/>
    </xf>
    <xf numFmtId="0" fontId="10" fillId="16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16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63" applyFont="1" applyProtection="1">
      <alignment/>
      <protection hidden="1"/>
    </xf>
    <xf numFmtId="0" fontId="4" fillId="0" borderId="0" xfId="64" applyFont="1" applyAlignment="1" applyProtection="1">
      <alignment vertical="center"/>
      <protection locked="0"/>
    </xf>
    <xf numFmtId="0" fontId="4" fillId="0" borderId="0" xfId="64" applyNumberFormat="1" applyFont="1" applyFill="1" applyAlignment="1" applyProtection="1">
      <alignment horizontal="center" vertical="center"/>
      <protection locked="0"/>
    </xf>
    <xf numFmtId="0" fontId="4" fillId="0" borderId="0" xfId="64" applyFont="1" applyFill="1" applyAlignment="1" applyProtection="1">
      <alignment horizontal="left" vertical="center"/>
      <protection locked="0"/>
    </xf>
    <xf numFmtId="0" fontId="4" fillId="0" borderId="0" xfId="64" applyFont="1" applyFill="1" applyAlignment="1" applyProtection="1">
      <alignment horizontal="center" vertical="center"/>
      <protection locked="0"/>
    </xf>
    <xf numFmtId="0" fontId="4" fillId="0" borderId="0" xfId="64" applyFont="1" applyFill="1" applyAlignment="1" applyProtection="1">
      <alignment horizontal="right" vertical="center"/>
      <protection locked="0"/>
    </xf>
    <xf numFmtId="0" fontId="4" fillId="16" borderId="0" xfId="64" applyFont="1" applyFill="1" applyAlignment="1" applyProtection="1">
      <alignment horizontal="right" vertical="center"/>
      <protection locked="0"/>
    </xf>
    <xf numFmtId="0" fontId="5" fillId="0" borderId="0" xfId="64" applyNumberFormat="1" applyFont="1" applyFill="1" applyBorder="1" applyAlignment="1" applyProtection="1">
      <alignment horizontal="center" vertical="center"/>
      <protection hidden="1"/>
    </xf>
    <xf numFmtId="0" fontId="5" fillId="16" borderId="0" xfId="64" applyNumberFormat="1" applyFont="1" applyFill="1" applyAlignment="1" applyProtection="1">
      <alignment horizontal="center" vertical="center"/>
      <protection hidden="1"/>
    </xf>
    <xf numFmtId="0" fontId="5" fillId="16" borderId="0" xfId="64" applyFont="1" applyFill="1" applyAlignment="1" applyProtection="1">
      <alignment horizontal="center" vertical="center"/>
      <protection hidden="1"/>
    </xf>
    <xf numFmtId="0" fontId="5" fillId="16" borderId="0" xfId="64" applyFont="1" applyFill="1" applyAlignment="1" applyProtection="1">
      <alignment horizontal="right" vertical="center"/>
      <protection hidden="1"/>
    </xf>
    <xf numFmtId="0" fontId="13" fillId="0" borderId="0" xfId="63" applyFont="1" applyBorder="1" applyAlignment="1" applyProtection="1">
      <alignment vertical="center"/>
      <protection locked="0"/>
    </xf>
    <xf numFmtId="49" fontId="14" fillId="0" borderId="0" xfId="63" applyNumberFormat="1" applyFont="1" applyFill="1" applyBorder="1" applyAlignment="1" applyProtection="1">
      <alignment horizontal="right" vertical="center"/>
      <protection hidden="1"/>
    </xf>
    <xf numFmtId="49" fontId="13" fillId="0" borderId="22" xfId="63" applyNumberFormat="1" applyFont="1" applyBorder="1" applyAlignment="1" applyProtection="1">
      <alignment horizontal="right" vertical="center"/>
      <protection hidden="1"/>
    </xf>
    <xf numFmtId="0" fontId="13" fillId="0" borderId="22" xfId="53" applyNumberFormat="1" applyFont="1" applyBorder="1" applyAlignment="1" applyProtection="1">
      <alignment horizontal="center" vertical="center"/>
      <protection hidden="1"/>
    </xf>
    <xf numFmtId="49" fontId="13" fillId="0" borderId="22" xfId="63" applyNumberFormat="1" applyFont="1" applyBorder="1" applyAlignment="1" applyProtection="1">
      <alignment horizontal="center" vertical="center"/>
      <protection hidden="1"/>
    </xf>
    <xf numFmtId="0" fontId="4" fillId="0" borderId="0" xfId="63" applyFont="1" applyBorder="1" applyAlignment="1" applyProtection="1">
      <alignment vertical="center"/>
      <protection locked="0"/>
    </xf>
    <xf numFmtId="49" fontId="7" fillId="0" borderId="0" xfId="63" applyNumberFormat="1" applyFont="1" applyFill="1" applyBorder="1" applyAlignment="1" applyProtection="1">
      <alignment horizontal="right" vertical="center"/>
      <protection hidden="1"/>
    </xf>
    <xf numFmtId="49" fontId="6" fillId="16" borderId="0" xfId="63" applyNumberFormat="1" applyFont="1" applyFill="1" applyBorder="1" applyAlignment="1" applyProtection="1">
      <alignment horizontal="right" vertical="center"/>
      <protection hidden="1"/>
    </xf>
    <xf numFmtId="49" fontId="6" fillId="16" borderId="0" xfId="63" applyNumberFormat="1" applyFont="1" applyFill="1" applyBorder="1" applyAlignment="1" applyProtection="1">
      <alignment horizontal="center" vertical="center"/>
      <protection hidden="1"/>
    </xf>
    <xf numFmtId="0" fontId="6" fillId="16" borderId="0" xfId="63" applyFont="1" applyFill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53" applyNumberFormat="1" applyFont="1" applyBorder="1" applyAlignment="1" applyProtection="1">
      <alignment horizontal="center" vertical="center"/>
      <protection hidden="1"/>
    </xf>
    <xf numFmtId="0" fontId="6" fillId="16" borderId="0" xfId="6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locked="0"/>
    </xf>
    <xf numFmtId="0" fontId="16" fillId="0" borderId="0" xfId="63" applyFont="1" applyBorder="1" applyAlignment="1" applyProtection="1">
      <alignment vertical="top"/>
      <protection locked="0"/>
    </xf>
    <xf numFmtId="0" fontId="13" fillId="0" borderId="22" xfId="54" applyNumberFormat="1" applyFont="1" applyBorder="1" applyAlignment="1" applyProtection="1">
      <alignment horizontal="center" vertical="center"/>
      <protection hidden="1"/>
    </xf>
    <xf numFmtId="0" fontId="13" fillId="0" borderId="0" xfId="54" applyNumberFormat="1" applyFont="1" applyBorder="1" applyAlignment="1" applyProtection="1">
      <alignment horizontal="center" vertical="center"/>
      <protection hidden="1"/>
    </xf>
    <xf numFmtId="0" fontId="13" fillId="0" borderId="22" xfId="55" applyNumberFormat="1" applyFont="1" applyBorder="1" applyAlignment="1" applyProtection="1">
      <alignment horizontal="center" vertical="center"/>
      <protection hidden="1"/>
    </xf>
    <xf numFmtId="0" fontId="13" fillId="0" borderId="0" xfId="55" applyNumberFormat="1" applyFont="1" applyBorder="1" applyAlignment="1" applyProtection="1">
      <alignment horizontal="center" vertical="center"/>
      <protection hidden="1"/>
    </xf>
    <xf numFmtId="0" fontId="0" fillId="0" borderId="0" xfId="64" applyProtection="1">
      <alignment/>
      <protection locked="0"/>
    </xf>
    <xf numFmtId="0" fontId="0" fillId="0" borderId="0" xfId="64" applyNumberFormat="1" applyProtection="1">
      <alignment/>
      <protection locked="0"/>
    </xf>
    <xf numFmtId="0" fontId="5" fillId="24" borderId="13" xfId="63" applyNumberFormat="1" applyFont="1" applyFill="1" applyBorder="1" applyAlignment="1" applyProtection="1">
      <alignment horizontal="center" vertical="center"/>
      <protection locked="0"/>
    </xf>
    <xf numFmtId="0" fontId="5" fillId="24" borderId="15" xfId="63" applyNumberFormat="1" applyFont="1" applyFill="1" applyBorder="1" applyAlignment="1" applyProtection="1">
      <alignment horizontal="center" vertical="center"/>
      <protection locked="0"/>
    </xf>
    <xf numFmtId="0" fontId="0" fillId="0" borderId="0" xfId="64" applyNumberFormat="1" applyFont="1" applyAlignment="1" applyProtection="1">
      <alignment vertical="center"/>
      <protection locked="0"/>
    </xf>
    <xf numFmtId="0" fontId="0" fillId="0" borderId="0" xfId="64" applyNumberFormat="1" applyFont="1" applyAlignment="1" applyProtection="1">
      <alignment vertical="center"/>
      <protection hidden="1"/>
    </xf>
    <xf numFmtId="0" fontId="10" fillId="0" borderId="0" xfId="64" applyNumberFormat="1" applyFont="1" applyBorder="1" applyAlignment="1" applyProtection="1">
      <alignment horizontal="center" vertical="center"/>
      <protection locked="0"/>
    </xf>
    <xf numFmtId="0" fontId="11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NumberFormat="1" applyFont="1" applyFill="1" applyAlignment="1" applyProtection="1">
      <alignment horizontal="center" vertical="center"/>
      <protection locked="0"/>
    </xf>
    <xf numFmtId="0" fontId="8" fillId="0" borderId="0" xfId="64" applyNumberFormat="1" applyFont="1" applyFill="1" applyAlignment="1" applyProtection="1">
      <alignment vertical="center"/>
      <protection locked="0"/>
    </xf>
    <xf numFmtId="0" fontId="9" fillId="0" borderId="0" xfId="64" applyNumberFormat="1" applyFont="1" applyFill="1" applyAlignment="1" applyProtection="1">
      <alignment horizontal="center" vertical="center"/>
      <protection locked="0"/>
    </xf>
    <xf numFmtId="0" fontId="8" fillId="0" borderId="0" xfId="64" applyNumberFormat="1" applyFont="1" applyFill="1" applyBorder="1" applyAlignment="1" applyProtection="1">
      <alignment horizontal="right" vertical="center"/>
      <protection locked="0"/>
    </xf>
    <xf numFmtId="0" fontId="8" fillId="0" borderId="18" xfId="64" applyNumberFormat="1" applyFont="1" applyFill="1" applyBorder="1" applyAlignment="1" applyProtection="1">
      <alignment vertical="center"/>
      <protection hidden="1"/>
    </xf>
    <xf numFmtId="0" fontId="18" fillId="4" borderId="19" xfId="64" applyNumberFormat="1" applyFont="1" applyFill="1" applyBorder="1" applyAlignment="1" applyProtection="1">
      <alignment horizontal="center" vertical="center"/>
      <protection locked="0"/>
    </xf>
    <xf numFmtId="0" fontId="10" fillId="0" borderId="19" xfId="64" applyNumberFormat="1" applyFont="1" applyFill="1" applyBorder="1" applyAlignment="1" applyProtection="1">
      <alignment horizontal="center" vertical="center"/>
      <protection hidden="1"/>
    </xf>
    <xf numFmtId="0" fontId="8" fillId="0" borderId="19" xfId="64" applyNumberFormat="1" applyFont="1" applyFill="1" applyBorder="1" applyAlignment="1" applyProtection="1">
      <alignment horizontal="center" vertical="center"/>
      <protection hidden="1"/>
    </xf>
    <xf numFmtId="0" fontId="8" fillId="0" borderId="19" xfId="64" applyNumberFormat="1" applyFont="1" applyFill="1" applyBorder="1" applyAlignment="1" applyProtection="1">
      <alignment horizontal="right" vertical="center"/>
      <protection hidden="1"/>
    </xf>
    <xf numFmtId="0" fontId="10" fillId="16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18" xfId="64" applyNumberFormat="1" applyFont="1" applyBorder="1" applyAlignment="1" applyProtection="1">
      <alignment horizontal="center" vertical="center"/>
      <protection locked="0"/>
    </xf>
    <xf numFmtId="0" fontId="8" fillId="0" borderId="20" xfId="64" applyNumberFormat="1" applyFont="1" applyFill="1" applyBorder="1" applyAlignment="1" applyProtection="1">
      <alignment vertical="center"/>
      <protection hidden="1"/>
    </xf>
    <xf numFmtId="0" fontId="8" fillId="0" borderId="0" xfId="64" applyNumberFormat="1" applyFont="1" applyFill="1" applyAlignment="1" applyProtection="1">
      <alignment horizontal="center" vertical="center"/>
      <protection hidden="1"/>
    </xf>
    <xf numFmtId="0" fontId="8" fillId="0" borderId="0" xfId="64" applyNumberFormat="1" applyFont="1" applyFill="1" applyBorder="1" applyAlignment="1" applyProtection="1">
      <alignment horizontal="right" vertical="center"/>
      <protection hidden="1"/>
    </xf>
    <xf numFmtId="0" fontId="8" fillId="16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21" xfId="64" applyNumberFormat="1" applyFont="1" applyFill="1" applyBorder="1" applyAlignment="1" applyProtection="1">
      <alignment horizontal="center" vertical="center"/>
      <protection locked="0"/>
    </xf>
    <xf numFmtId="0" fontId="8" fillId="0" borderId="19" xfId="64" applyNumberFormat="1" applyFont="1" applyFill="1" applyBorder="1" applyAlignment="1" applyProtection="1">
      <alignment vertical="center"/>
      <protection hidden="1"/>
    </xf>
    <xf numFmtId="0" fontId="9" fillId="4" borderId="19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NumberFormat="1" applyFont="1" applyFill="1" applyAlignment="1" applyProtection="1">
      <alignment vertical="center"/>
      <protection hidden="1"/>
    </xf>
    <xf numFmtId="0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19" xfId="64" applyNumberFormat="1" applyFont="1" applyBorder="1" applyAlignment="1" applyProtection="1">
      <alignment horizontal="center" vertical="center"/>
      <protection locked="0"/>
    </xf>
    <xf numFmtId="0" fontId="8" fillId="0" borderId="23" xfId="64" applyNumberFormat="1" applyFont="1" applyFill="1" applyBorder="1" applyAlignment="1" applyProtection="1">
      <alignment horizontal="center" vertical="center"/>
      <protection locked="0"/>
    </xf>
    <xf numFmtId="0" fontId="12" fillId="0" borderId="19" xfId="64" applyNumberFormat="1" applyFont="1" applyFill="1" applyBorder="1" applyAlignment="1" applyProtection="1">
      <alignment horizontal="center" vertical="center"/>
      <protection locked="0"/>
    </xf>
    <xf numFmtId="49" fontId="14" fillId="0" borderId="0" xfId="63" applyNumberFormat="1" applyFont="1" applyBorder="1" applyAlignment="1" applyProtection="1">
      <alignment horizontal="right" vertical="center"/>
      <protection hidden="1"/>
    </xf>
    <xf numFmtId="49" fontId="7" fillId="16" borderId="0" xfId="63" applyNumberFormat="1" applyFont="1" applyFill="1" applyBorder="1" applyAlignment="1" applyProtection="1">
      <alignment horizontal="right" vertical="center"/>
      <protection hidden="1"/>
    </xf>
    <xf numFmtId="0" fontId="13" fillId="0" borderId="22" xfId="57" applyNumberFormat="1" applyFont="1" applyBorder="1" applyAlignment="1" applyProtection="1">
      <alignment horizontal="center" vertical="center"/>
      <protection hidden="1"/>
    </xf>
    <xf numFmtId="0" fontId="13" fillId="0" borderId="0" xfId="57" applyNumberFormat="1" applyFont="1" applyBorder="1" applyAlignment="1" applyProtection="1">
      <alignment horizontal="center" vertical="center"/>
      <protection hidden="1"/>
    </xf>
    <xf numFmtId="0" fontId="5" fillId="0" borderId="24" xfId="63" applyFont="1" applyBorder="1" applyAlignment="1" applyProtection="1">
      <alignment horizontal="center" vertical="center"/>
      <protection locked="0"/>
    </xf>
    <xf numFmtId="0" fontId="4" fillId="0" borderId="25" xfId="63" applyFont="1" applyFill="1" applyBorder="1" applyAlignment="1" applyProtection="1">
      <alignment horizontal="center" vertical="center"/>
      <protection locked="0"/>
    </xf>
    <xf numFmtId="49" fontId="5" fillId="24" borderId="26" xfId="63" applyNumberFormat="1" applyFont="1" applyFill="1" applyBorder="1" applyAlignment="1" applyProtection="1">
      <alignment horizontal="center" vertical="center"/>
      <protection locked="0"/>
    </xf>
    <xf numFmtId="49" fontId="5" fillId="24" borderId="21" xfId="63" applyNumberFormat="1" applyFont="1" applyFill="1" applyBorder="1" applyAlignment="1" applyProtection="1">
      <alignment horizontal="center" vertical="center"/>
      <protection locked="0"/>
    </xf>
    <xf numFmtId="0" fontId="5" fillId="0" borderId="27" xfId="63" applyNumberFormat="1" applyFont="1" applyBorder="1" applyAlignment="1" applyProtection="1">
      <alignment horizontal="center" vertical="center"/>
      <protection hidden="1"/>
    </xf>
    <xf numFmtId="0" fontId="5" fillId="0" borderId="22" xfId="63" applyNumberFormat="1" applyFont="1" applyBorder="1" applyAlignment="1" applyProtection="1">
      <alignment horizontal="center" vertical="center"/>
      <protection hidden="1"/>
    </xf>
    <xf numFmtId="0" fontId="5" fillId="0" borderId="24" xfId="63" applyNumberFormat="1" applyFont="1" applyBorder="1" applyAlignment="1" applyProtection="1">
      <alignment horizontal="center" vertical="center"/>
      <protection hidden="1"/>
    </xf>
    <xf numFmtId="49" fontId="5" fillId="24" borderId="27" xfId="63" applyNumberFormat="1" applyFont="1" applyFill="1" applyBorder="1" applyAlignment="1" applyProtection="1">
      <alignment horizontal="center" vertical="center"/>
      <protection locked="0"/>
    </xf>
    <xf numFmtId="49" fontId="5" fillId="24" borderId="28" xfId="63" applyNumberFormat="1" applyFont="1" applyFill="1" applyBorder="1" applyAlignment="1" applyProtection="1">
      <alignment horizontal="center" vertical="center"/>
      <protection locked="0"/>
    </xf>
    <xf numFmtId="49" fontId="5" fillId="24" borderId="22" xfId="63" applyNumberFormat="1" applyFont="1" applyFill="1" applyBorder="1" applyAlignment="1" applyProtection="1">
      <alignment horizontal="center" vertical="center"/>
      <protection locked="0"/>
    </xf>
    <xf numFmtId="49" fontId="5" fillId="24" borderId="24" xfId="63" applyNumberFormat="1" applyFont="1" applyFill="1" applyBorder="1" applyAlignment="1" applyProtection="1">
      <alignment horizontal="center" vertical="center"/>
      <protection locked="0"/>
    </xf>
    <xf numFmtId="49" fontId="5" fillId="24" borderId="0" xfId="63" applyNumberFormat="1" applyFont="1" applyFill="1" applyBorder="1" applyAlignment="1" applyProtection="1">
      <alignment horizontal="center" vertical="center"/>
      <protection locked="0"/>
    </xf>
    <xf numFmtId="49" fontId="5" fillId="24" borderId="14" xfId="63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6" fillId="16" borderId="29" xfId="63" applyNumberFormat="1" applyFont="1" applyFill="1" applyBorder="1" applyAlignment="1" applyProtection="1">
      <alignment horizontal="center" vertical="center"/>
      <protection locked="0"/>
    </xf>
    <xf numFmtId="49" fontId="6" fillId="16" borderId="30" xfId="63" applyNumberFormat="1" applyFont="1" applyFill="1" applyBorder="1" applyAlignment="1" applyProtection="1">
      <alignment horizontal="center" vertical="center"/>
      <protection locked="0"/>
    </xf>
    <xf numFmtId="49" fontId="6" fillId="16" borderId="31" xfId="63" applyNumberFormat="1" applyFont="1" applyFill="1" applyBorder="1" applyAlignment="1" applyProtection="1">
      <alignment horizontal="center" vertical="center"/>
      <protection locked="0"/>
    </xf>
    <xf numFmtId="49" fontId="5" fillId="0" borderId="27" xfId="63" applyNumberFormat="1" applyFont="1" applyBorder="1" applyAlignment="1" applyProtection="1">
      <alignment horizontal="center" vertical="center"/>
      <protection locked="0"/>
    </xf>
    <xf numFmtId="49" fontId="5" fillId="0" borderId="22" xfId="63" applyNumberFormat="1" applyFont="1" applyBorder="1" applyAlignment="1" applyProtection="1">
      <alignment horizontal="center" vertical="center"/>
      <protection locked="0"/>
    </xf>
    <xf numFmtId="49" fontId="5" fillId="0" borderId="24" xfId="63" applyNumberFormat="1" applyFont="1" applyBorder="1" applyAlignment="1" applyProtection="1">
      <alignment horizontal="center" vertical="center"/>
      <protection locked="0"/>
    </xf>
    <xf numFmtId="49" fontId="7" fillId="16" borderId="29" xfId="63" applyNumberFormat="1" applyFont="1" applyFill="1" applyBorder="1" applyAlignment="1" applyProtection="1">
      <alignment horizontal="center" vertical="center"/>
      <protection locked="0"/>
    </xf>
    <xf numFmtId="49" fontId="7" fillId="16" borderId="32" xfId="63" applyNumberFormat="1" applyFont="1" applyFill="1" applyBorder="1" applyAlignment="1" applyProtection="1">
      <alignment horizontal="center" vertical="center"/>
      <protection locked="0"/>
    </xf>
    <xf numFmtId="49" fontId="7" fillId="16" borderId="30" xfId="63" applyNumberFormat="1" applyFont="1" applyFill="1" applyBorder="1" applyAlignment="1" applyProtection="1">
      <alignment horizontal="center" vertical="center"/>
      <protection locked="0"/>
    </xf>
    <xf numFmtId="49" fontId="7" fillId="16" borderId="31" xfId="63" applyNumberFormat="1" applyFont="1" applyFill="1" applyBorder="1" applyAlignment="1" applyProtection="1">
      <alignment horizontal="center" vertical="center"/>
      <protection locked="0"/>
    </xf>
    <xf numFmtId="49" fontId="5" fillId="0" borderId="26" xfId="63" applyNumberFormat="1" applyFont="1" applyBorder="1" applyAlignment="1" applyProtection="1">
      <alignment horizontal="center" vertical="center"/>
      <protection hidden="1"/>
    </xf>
    <xf numFmtId="0" fontId="5" fillId="0" borderId="0" xfId="63" applyNumberFormat="1" applyFont="1" applyBorder="1" applyAlignment="1" applyProtection="1">
      <alignment horizontal="center" vertical="center"/>
      <protection hidden="1"/>
    </xf>
    <xf numFmtId="0" fontId="5" fillId="0" borderId="14" xfId="63" applyNumberFormat="1" applyFont="1" applyBorder="1" applyAlignment="1" applyProtection="1">
      <alignment horizontal="center" vertical="center"/>
      <protection hidden="1"/>
    </xf>
    <xf numFmtId="0" fontId="6" fillId="16" borderId="29" xfId="63" applyFont="1" applyFill="1" applyBorder="1" applyAlignment="1" applyProtection="1">
      <alignment horizontal="center" vertical="center"/>
      <protection locked="0"/>
    </xf>
    <xf numFmtId="0" fontId="6" fillId="16" borderId="30" xfId="63" applyFont="1" applyFill="1" applyBorder="1" applyAlignment="1" applyProtection="1">
      <alignment horizontal="center" vertical="center"/>
      <protection locked="0"/>
    </xf>
    <xf numFmtId="0" fontId="6" fillId="16" borderId="31" xfId="63" applyFont="1" applyFill="1" applyBorder="1" applyAlignment="1" applyProtection="1">
      <alignment horizontal="center" vertical="center"/>
      <protection locked="0"/>
    </xf>
    <xf numFmtId="0" fontId="5" fillId="0" borderId="27" xfId="63" applyFont="1" applyBorder="1" applyAlignment="1" applyProtection="1">
      <alignment horizontal="center" vertical="center"/>
      <protection locked="0"/>
    </xf>
    <xf numFmtId="0" fontId="5" fillId="0" borderId="22" xfId="63" applyFont="1" applyBorder="1" applyAlignment="1" applyProtection="1">
      <alignment horizontal="center" vertical="center"/>
      <protection locked="0"/>
    </xf>
    <xf numFmtId="0" fontId="5" fillId="0" borderId="33" xfId="63" applyFont="1" applyBorder="1" applyAlignment="1" applyProtection="1">
      <alignment horizontal="center" vertical="center"/>
      <protection locked="0"/>
    </xf>
    <xf numFmtId="0" fontId="5" fillId="0" borderId="34" xfId="63" applyFont="1" applyBorder="1" applyAlignment="1" applyProtection="1">
      <alignment horizontal="center" vertical="center"/>
      <protection locked="0"/>
    </xf>
    <xf numFmtId="0" fontId="5" fillId="0" borderId="35" xfId="63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0" fontId="6" fillId="16" borderId="0" xfId="63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4" fontId="13" fillId="0" borderId="22" xfId="63" applyNumberFormat="1" applyFont="1" applyBorder="1" applyAlignment="1" applyProtection="1">
      <alignment horizontal="center" vertical="center"/>
      <protection hidden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2 2 2" xfId="54"/>
    <cellStyle name="Moneda 2 2 3" xfId="55"/>
    <cellStyle name="Moneda 2 2 4" xfId="56"/>
    <cellStyle name="Moneda 2 2 5" xfId="57"/>
    <cellStyle name="Moneda 3" xfId="58"/>
    <cellStyle name="Monétaire [0]_ACCEP°DBL" xfId="59"/>
    <cellStyle name="Monétaire_ACCEP°DBL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8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7</xdr:row>
      <xdr:rowOff>9525</xdr:rowOff>
    </xdr:from>
    <xdr:to>
      <xdr:col>9</xdr:col>
      <xdr:colOff>885825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05727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49</xdr:row>
      <xdr:rowOff>47625</xdr:rowOff>
    </xdr:from>
    <xdr:to>
      <xdr:col>5</xdr:col>
      <xdr:colOff>342900</xdr:colOff>
      <xdr:row>52</xdr:row>
      <xdr:rowOff>47625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9477375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7</xdr:row>
      <xdr:rowOff>9525</xdr:rowOff>
    </xdr:from>
    <xdr:to>
      <xdr:col>9</xdr:col>
      <xdr:colOff>885825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05727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49</xdr:row>
      <xdr:rowOff>19050</xdr:rowOff>
    </xdr:from>
    <xdr:to>
      <xdr:col>5</xdr:col>
      <xdr:colOff>257175</xdr:colOff>
      <xdr:row>52</xdr:row>
      <xdr:rowOff>47625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94488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7</xdr:row>
      <xdr:rowOff>9525</xdr:rowOff>
    </xdr:from>
    <xdr:to>
      <xdr:col>9</xdr:col>
      <xdr:colOff>885825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05727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49</xdr:row>
      <xdr:rowOff>9525</xdr:rowOff>
    </xdr:from>
    <xdr:to>
      <xdr:col>5</xdr:col>
      <xdr:colOff>381000</xdr:colOff>
      <xdr:row>52</xdr:row>
      <xdr:rowOff>38100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94392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7</xdr:row>
      <xdr:rowOff>9525</xdr:rowOff>
    </xdr:from>
    <xdr:to>
      <xdr:col>9</xdr:col>
      <xdr:colOff>876300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57275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33</xdr:row>
      <xdr:rowOff>19050</xdr:rowOff>
    </xdr:from>
    <xdr:to>
      <xdr:col>5</xdr:col>
      <xdr:colOff>285750</xdr:colOff>
      <xdr:row>36</xdr:row>
      <xdr:rowOff>47625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584835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1.B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3.A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5.I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7.C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16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BENJAMIN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VICENS MAS</v>
          </cell>
          <cell r="C7" t="str">
            <v>ROSA</v>
          </cell>
          <cell r="D7">
            <v>5886231</v>
          </cell>
          <cell r="E7">
            <v>33555</v>
          </cell>
          <cell r="F7" t="str">
            <v>F</v>
          </cell>
          <cell r="G7">
            <v>36702</v>
          </cell>
          <cell r="H7">
            <v>0</v>
          </cell>
          <cell r="I7">
            <v>1178</v>
          </cell>
          <cell r="J7">
            <v>88</v>
          </cell>
        </row>
        <row r="8">
          <cell r="A8">
            <v>2</v>
          </cell>
          <cell r="B8" t="str">
            <v>VICENS MIQUEL</v>
          </cell>
          <cell r="C8" t="str">
            <v>MARTA</v>
          </cell>
          <cell r="D8">
            <v>5875325</v>
          </cell>
          <cell r="E8">
            <v>35397</v>
          </cell>
          <cell r="F8" t="str">
            <v>F</v>
          </cell>
          <cell r="G8">
            <v>36458</v>
          </cell>
          <cell r="H8">
            <v>0</v>
          </cell>
          <cell r="I8">
            <v>1200</v>
          </cell>
          <cell r="J8">
            <v>85</v>
          </cell>
        </row>
        <row r="9">
          <cell r="A9">
            <v>3</v>
          </cell>
          <cell r="B9" t="str">
            <v>CARAVACA SHAWCROSS</v>
          </cell>
          <cell r="C9" t="str">
            <v>SERENA</v>
          </cell>
          <cell r="D9">
            <v>5874161</v>
          </cell>
          <cell r="E9">
            <v>35664</v>
          </cell>
          <cell r="F9" t="str">
            <v>F</v>
          </cell>
          <cell r="G9">
            <v>36556</v>
          </cell>
          <cell r="H9">
            <v>0</v>
          </cell>
          <cell r="I9">
            <v>1653</v>
          </cell>
          <cell r="J9">
            <v>49</v>
          </cell>
        </row>
        <row r="10">
          <cell r="A10">
            <v>4</v>
          </cell>
          <cell r="B10" t="str">
            <v>BERTHOLD</v>
          </cell>
          <cell r="C10" t="str">
            <v>CRISTINA</v>
          </cell>
          <cell r="D10">
            <v>5874278</v>
          </cell>
          <cell r="E10">
            <v>35658</v>
          </cell>
          <cell r="F10" t="str">
            <v>F</v>
          </cell>
          <cell r="G10">
            <v>36763</v>
          </cell>
          <cell r="H10">
            <v>0</v>
          </cell>
          <cell r="I10">
            <v>1777</v>
          </cell>
          <cell r="J10">
            <v>43</v>
          </cell>
        </row>
        <row r="11">
          <cell r="A11">
            <v>5</v>
          </cell>
          <cell r="B11" t="str">
            <v>MORANTA PICO</v>
          </cell>
          <cell r="C11" t="str">
            <v>SARA</v>
          </cell>
          <cell r="D11">
            <v>5877256</v>
          </cell>
          <cell r="E11">
            <v>35743</v>
          </cell>
          <cell r="F11" t="str">
            <v>F</v>
          </cell>
          <cell r="G11">
            <v>36681</v>
          </cell>
          <cell r="H11">
            <v>0</v>
          </cell>
          <cell r="I11">
            <v>2180</v>
          </cell>
          <cell r="J11">
            <v>29</v>
          </cell>
        </row>
        <row r="12">
          <cell r="A12">
            <v>6</v>
          </cell>
          <cell r="B12" t="str">
            <v>MIRO VIDAL</v>
          </cell>
          <cell r="C12" t="str">
            <v>BLANCA</v>
          </cell>
          <cell r="D12">
            <v>5885283</v>
          </cell>
          <cell r="E12">
            <v>34229</v>
          </cell>
          <cell r="F12" t="str">
            <v>F</v>
          </cell>
          <cell r="G12">
            <v>36195</v>
          </cell>
          <cell r="H12">
            <v>0</v>
          </cell>
          <cell r="I12">
            <v>2654</v>
          </cell>
          <cell r="J12">
            <v>18</v>
          </cell>
        </row>
        <row r="13">
          <cell r="A13">
            <v>7</v>
          </cell>
          <cell r="B13" t="str">
            <v>SAURA CARRETERO</v>
          </cell>
          <cell r="C13" t="str">
            <v>AIDA</v>
          </cell>
          <cell r="D13">
            <v>5877933</v>
          </cell>
          <cell r="E13">
            <v>34142</v>
          </cell>
          <cell r="F13" t="str">
            <v>F</v>
          </cell>
          <cell r="G13">
            <v>36196</v>
          </cell>
          <cell r="H13">
            <v>0</v>
          </cell>
          <cell r="I13">
            <v>2782</v>
          </cell>
          <cell r="J13">
            <v>16</v>
          </cell>
        </row>
        <row r="14">
          <cell r="A14">
            <v>8</v>
          </cell>
          <cell r="B14" t="str">
            <v>GARCIA CAPARROS</v>
          </cell>
          <cell r="C14" t="str">
            <v>NURIA</v>
          </cell>
          <cell r="D14">
            <v>5885431</v>
          </cell>
          <cell r="E14">
            <v>34191</v>
          </cell>
          <cell r="F14" t="str">
            <v>F</v>
          </cell>
          <cell r="G14">
            <v>36176</v>
          </cell>
          <cell r="H14">
            <v>0</v>
          </cell>
          <cell r="I14">
            <v>3545</v>
          </cell>
          <cell r="J14">
            <v>9</v>
          </cell>
        </row>
        <row r="15">
          <cell r="A15">
            <v>9</v>
          </cell>
          <cell r="B15" t="str">
            <v>RUIZ CAÑELLAS</v>
          </cell>
          <cell r="C15" t="str">
            <v>MARIA DEL</v>
          </cell>
          <cell r="D15">
            <v>5886067</v>
          </cell>
          <cell r="E15">
            <v>34972</v>
          </cell>
          <cell r="F15" t="str">
            <v>F</v>
          </cell>
          <cell r="G15">
            <v>36672</v>
          </cell>
          <cell r="H15">
            <v>0</v>
          </cell>
          <cell r="I15">
            <v>3677</v>
          </cell>
          <cell r="J15">
            <v>8</v>
          </cell>
        </row>
        <row r="16">
          <cell r="A16">
            <v>10</v>
          </cell>
          <cell r="B16" t="str">
            <v>CAÑELLAS RODERO</v>
          </cell>
          <cell r="C16" t="str">
            <v>ARIADNA</v>
          </cell>
          <cell r="D16">
            <v>5886950</v>
          </cell>
          <cell r="E16">
            <v>35174</v>
          </cell>
          <cell r="F16" t="str">
            <v>F</v>
          </cell>
          <cell r="G16">
            <v>37555</v>
          </cell>
          <cell r="H16">
            <v>0</v>
          </cell>
          <cell r="I16">
            <v>5179</v>
          </cell>
          <cell r="J16">
            <v>2</v>
          </cell>
        </row>
        <row r="17">
          <cell r="A17">
            <v>11</v>
          </cell>
          <cell r="B17" t="str">
            <v>FUSTER NICOLAU</v>
          </cell>
          <cell r="C17" t="str">
            <v>LUCIA</v>
          </cell>
          <cell r="D17">
            <v>5890844</v>
          </cell>
          <cell r="E17">
            <v>94029</v>
          </cell>
          <cell r="F17" t="str">
            <v>F</v>
          </cell>
          <cell r="G17">
            <v>36493</v>
          </cell>
          <cell r="H17">
            <v>0</v>
          </cell>
          <cell r="I17">
            <v>5179</v>
          </cell>
          <cell r="J17">
            <v>2</v>
          </cell>
        </row>
        <row r="18">
          <cell r="A18">
            <v>12</v>
          </cell>
          <cell r="B18" t="str">
            <v>GRIMALT FRANCH</v>
          </cell>
          <cell r="C18" t="str">
            <v>CLARA</v>
          </cell>
          <cell r="D18">
            <v>5885564</v>
          </cell>
          <cell r="E18">
            <v>34118</v>
          </cell>
          <cell r="F18" t="str">
            <v>F</v>
          </cell>
          <cell r="G18">
            <v>36257</v>
          </cell>
          <cell r="H18">
            <v>0</v>
          </cell>
          <cell r="I18">
            <v>5942</v>
          </cell>
          <cell r="J18">
            <v>1</v>
          </cell>
        </row>
        <row r="19">
          <cell r="A19">
            <v>13</v>
          </cell>
          <cell r="B19" t="str">
            <v>MARTI CUADRA</v>
          </cell>
          <cell r="C19" t="str">
            <v>PILAR</v>
          </cell>
          <cell r="D19">
            <v>5891694</v>
          </cell>
          <cell r="E19">
            <v>94030</v>
          </cell>
          <cell r="F19" t="str">
            <v>F</v>
          </cell>
          <cell r="G19">
            <v>36406</v>
          </cell>
          <cell r="H19">
            <v>0</v>
          </cell>
          <cell r="I19">
            <v>5942</v>
          </cell>
          <cell r="J19">
            <v>1</v>
          </cell>
        </row>
        <row r="20">
          <cell r="A20">
            <v>14</v>
          </cell>
          <cell r="B20" t="str">
            <v>SOLER PEÑA</v>
          </cell>
          <cell r="C20" t="str">
            <v>NURIA</v>
          </cell>
          <cell r="D20">
            <v>5885176</v>
          </cell>
          <cell r="E20">
            <v>33550</v>
          </cell>
          <cell r="F20" t="str">
            <v>F</v>
          </cell>
          <cell r="G20">
            <v>36749</v>
          </cell>
          <cell r="H20">
            <v>0</v>
          </cell>
          <cell r="I20" t="str">
            <v>s/c</v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16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ALEVIN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DELICADO ORIHUELA</v>
          </cell>
          <cell r="C7" t="str">
            <v>PATRICIA</v>
          </cell>
          <cell r="D7">
            <v>5866754</v>
          </cell>
          <cell r="E7">
            <v>34178</v>
          </cell>
          <cell r="F7" t="str">
            <v>F</v>
          </cell>
          <cell r="G7">
            <v>35553</v>
          </cell>
          <cell r="H7">
            <v>0</v>
          </cell>
          <cell r="I7">
            <v>484</v>
          </cell>
          <cell r="J7">
            <v>298</v>
          </cell>
        </row>
        <row r="8">
          <cell r="A8">
            <v>2</v>
          </cell>
          <cell r="B8" t="str">
            <v>MAS MARTIN</v>
          </cell>
          <cell r="C8" t="str">
            <v>IRENE</v>
          </cell>
          <cell r="D8">
            <v>5866762</v>
          </cell>
          <cell r="E8">
            <v>34219</v>
          </cell>
          <cell r="F8" t="str">
            <v>F</v>
          </cell>
          <cell r="G8">
            <v>35440</v>
          </cell>
          <cell r="H8">
            <v>0</v>
          </cell>
          <cell r="I8">
            <v>548</v>
          </cell>
          <cell r="J8">
            <v>260</v>
          </cell>
        </row>
        <row r="9">
          <cell r="A9">
            <v>3</v>
          </cell>
          <cell r="B9" t="str">
            <v>ROTGER MARTORELL</v>
          </cell>
          <cell r="C9" t="str">
            <v>AINA MARIA</v>
          </cell>
          <cell r="D9">
            <v>5848166</v>
          </cell>
          <cell r="E9">
            <v>34325</v>
          </cell>
          <cell r="F9" t="str">
            <v>F</v>
          </cell>
          <cell r="G9">
            <v>35550</v>
          </cell>
          <cell r="H9">
            <v>0</v>
          </cell>
          <cell r="I9">
            <v>564</v>
          </cell>
          <cell r="J9">
            <v>250</v>
          </cell>
        </row>
        <row r="10">
          <cell r="A10">
            <v>4</v>
          </cell>
          <cell r="B10" t="str">
            <v>AUTONELL GELABERT</v>
          </cell>
          <cell r="C10" t="str">
            <v>MIREIA</v>
          </cell>
          <cell r="D10">
            <v>5867512</v>
          </cell>
          <cell r="E10">
            <v>34291</v>
          </cell>
          <cell r="F10" t="str">
            <v>F</v>
          </cell>
          <cell r="G10">
            <v>35723</v>
          </cell>
          <cell r="H10">
            <v>0</v>
          </cell>
          <cell r="I10">
            <v>895</v>
          </cell>
          <cell r="J10">
            <v>134</v>
          </cell>
        </row>
        <row r="11">
          <cell r="A11">
            <v>5</v>
          </cell>
          <cell r="B11" t="str">
            <v>SANS VALLESPIR</v>
          </cell>
          <cell r="C11" t="str">
            <v>MERCE</v>
          </cell>
          <cell r="D11">
            <v>5873212</v>
          </cell>
          <cell r="E11">
            <v>32791</v>
          </cell>
          <cell r="F11" t="str">
            <v>F</v>
          </cell>
          <cell r="G11">
            <v>35488</v>
          </cell>
          <cell r="H11">
            <v>0</v>
          </cell>
          <cell r="I11">
            <v>1050</v>
          </cell>
          <cell r="J11">
            <v>106</v>
          </cell>
        </row>
        <row r="12">
          <cell r="A12">
            <v>6</v>
          </cell>
          <cell r="B12" t="str">
            <v>VICENS MAS</v>
          </cell>
          <cell r="C12" t="str">
            <v>ROSA</v>
          </cell>
          <cell r="D12">
            <v>5886231</v>
          </cell>
          <cell r="E12">
            <v>33555</v>
          </cell>
          <cell r="F12" t="str">
            <v>F</v>
          </cell>
          <cell r="G12">
            <v>36702</v>
          </cell>
          <cell r="H12">
            <v>0</v>
          </cell>
          <cell r="I12">
            <v>1178</v>
          </cell>
          <cell r="J12">
            <v>88</v>
          </cell>
        </row>
        <row r="13">
          <cell r="A13">
            <v>7</v>
          </cell>
          <cell r="B13" t="str">
            <v>MORANTA PICO</v>
          </cell>
          <cell r="C13" t="str">
            <v>SARA</v>
          </cell>
          <cell r="D13">
            <v>5877256</v>
          </cell>
          <cell r="E13">
            <v>35743</v>
          </cell>
          <cell r="F13" t="str">
            <v>F</v>
          </cell>
          <cell r="G13">
            <v>36681</v>
          </cell>
          <cell r="H13">
            <v>0</v>
          </cell>
          <cell r="I13">
            <v>2180</v>
          </cell>
          <cell r="J13">
            <v>29</v>
          </cell>
        </row>
        <row r="14">
          <cell r="A14">
            <v>8</v>
          </cell>
          <cell r="B14" t="str">
            <v>LEMM LOPEZ</v>
          </cell>
          <cell r="C14" t="str">
            <v>MAR</v>
          </cell>
          <cell r="D14">
            <v>5889540</v>
          </cell>
          <cell r="E14">
            <v>35721</v>
          </cell>
          <cell r="F14" t="str">
            <v>F</v>
          </cell>
          <cell r="G14">
            <v>35554</v>
          </cell>
          <cell r="H14">
            <v>0</v>
          </cell>
          <cell r="I14">
            <v>3131</v>
          </cell>
          <cell r="J14">
            <v>12</v>
          </cell>
        </row>
        <row r="15">
          <cell r="A15">
            <v>9</v>
          </cell>
          <cell r="B15" t="str">
            <v>OLIVER TROBAT</v>
          </cell>
          <cell r="C15" t="str">
            <v>GABRIELA</v>
          </cell>
          <cell r="D15">
            <v>5885316</v>
          </cell>
          <cell r="E15">
            <v>34241</v>
          </cell>
          <cell r="F15" t="str">
            <v>F</v>
          </cell>
          <cell r="G15">
            <v>36031</v>
          </cell>
          <cell r="H15">
            <v>0</v>
          </cell>
          <cell r="I15">
            <v>4837</v>
          </cell>
          <cell r="J15">
            <v>3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16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INFANTIL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VICENS MIQUEL</v>
          </cell>
          <cell r="C7" t="str">
            <v>MARINA</v>
          </cell>
          <cell r="D7">
            <v>5851193</v>
          </cell>
          <cell r="E7">
            <v>35396</v>
          </cell>
          <cell r="F7" t="str">
            <v>F</v>
          </cell>
          <cell r="G7">
            <v>35496</v>
          </cell>
          <cell r="H7">
            <v>0</v>
          </cell>
          <cell r="I7">
            <v>386</v>
          </cell>
          <cell r="J7">
            <v>392</v>
          </cell>
        </row>
        <row r="8">
          <cell r="A8">
            <v>2</v>
          </cell>
          <cell r="B8" t="str">
            <v>DELICADO ORIHUELA</v>
          </cell>
          <cell r="C8" t="str">
            <v>PATRICIA</v>
          </cell>
          <cell r="D8">
            <v>5866754</v>
          </cell>
          <cell r="E8">
            <v>34178</v>
          </cell>
          <cell r="F8" t="str">
            <v>F</v>
          </cell>
          <cell r="G8">
            <v>35553</v>
          </cell>
          <cell r="H8">
            <v>0</v>
          </cell>
          <cell r="I8">
            <v>484</v>
          </cell>
          <cell r="J8">
            <v>298</v>
          </cell>
        </row>
        <row r="9">
          <cell r="A9">
            <v>3</v>
          </cell>
          <cell r="B9" t="str">
            <v>MAS MARTIN</v>
          </cell>
          <cell r="C9" t="str">
            <v>IRENE</v>
          </cell>
          <cell r="D9">
            <v>5866762</v>
          </cell>
          <cell r="E9">
            <v>34219</v>
          </cell>
          <cell r="F9" t="str">
            <v>F</v>
          </cell>
          <cell r="G9">
            <v>35440</v>
          </cell>
          <cell r="H9">
            <v>0</v>
          </cell>
          <cell r="I9">
            <v>548</v>
          </cell>
          <cell r="J9">
            <v>260</v>
          </cell>
        </row>
        <row r="10">
          <cell r="A10">
            <v>4</v>
          </cell>
          <cell r="B10" t="str">
            <v>FUSTER MOYA</v>
          </cell>
          <cell r="C10" t="str">
            <v>NATALIA</v>
          </cell>
          <cell r="D10">
            <v>5836111</v>
          </cell>
          <cell r="E10">
            <v>34190</v>
          </cell>
          <cell r="F10" t="str">
            <v>F</v>
          </cell>
          <cell r="G10">
            <v>34816</v>
          </cell>
          <cell r="H10">
            <v>0</v>
          </cell>
          <cell r="I10">
            <v>661</v>
          </cell>
          <cell r="J10">
            <v>207</v>
          </cell>
        </row>
        <row r="11">
          <cell r="A11">
            <v>5</v>
          </cell>
          <cell r="B11" t="str">
            <v>ROSSELLI SEBASTIAN</v>
          </cell>
          <cell r="C11" t="str">
            <v>LAURA</v>
          </cell>
          <cell r="D11">
            <v>5866837</v>
          </cell>
          <cell r="E11">
            <v>35394</v>
          </cell>
          <cell r="F11" t="str">
            <v>F</v>
          </cell>
          <cell r="G11">
            <v>35199</v>
          </cell>
          <cell r="H11">
            <v>0</v>
          </cell>
          <cell r="I11">
            <v>709</v>
          </cell>
          <cell r="J11">
            <v>190</v>
          </cell>
        </row>
        <row r="12">
          <cell r="A12">
            <v>6</v>
          </cell>
          <cell r="B12" t="str">
            <v>CARAVACA SHOWCROSS</v>
          </cell>
          <cell r="C12" t="str">
            <v>ESTEFY</v>
          </cell>
          <cell r="D12">
            <v>5854519</v>
          </cell>
          <cell r="E12">
            <v>35665</v>
          </cell>
          <cell r="F12" t="str">
            <v>F</v>
          </cell>
          <cell r="G12">
            <v>35202</v>
          </cell>
          <cell r="H12">
            <v>0</v>
          </cell>
          <cell r="I12">
            <v>720</v>
          </cell>
          <cell r="J12">
            <v>184</v>
          </cell>
        </row>
        <row r="13">
          <cell r="A13">
            <v>7</v>
          </cell>
          <cell r="B13" t="str">
            <v>BISBAL MINGUEZ</v>
          </cell>
          <cell r="C13" t="str">
            <v>YOLANDA</v>
          </cell>
          <cell r="D13">
            <v>5855369</v>
          </cell>
          <cell r="E13">
            <v>35660</v>
          </cell>
          <cell r="F13" t="str">
            <v>F</v>
          </cell>
          <cell r="G13">
            <v>35044</v>
          </cell>
          <cell r="H13">
            <v>0</v>
          </cell>
          <cell r="I13">
            <v>735</v>
          </cell>
          <cell r="J13">
            <v>181</v>
          </cell>
        </row>
        <row r="14">
          <cell r="A14">
            <v>8</v>
          </cell>
          <cell r="B14" t="str">
            <v>AUTONELL GELABERT</v>
          </cell>
          <cell r="C14" t="str">
            <v>MIREIA</v>
          </cell>
          <cell r="D14">
            <v>5867512</v>
          </cell>
          <cell r="E14">
            <v>34291</v>
          </cell>
          <cell r="F14" t="str">
            <v>F</v>
          </cell>
          <cell r="G14">
            <v>35723</v>
          </cell>
          <cell r="H14">
            <v>0</v>
          </cell>
          <cell r="I14">
            <v>895</v>
          </cell>
          <cell r="J14">
            <v>134</v>
          </cell>
        </row>
        <row r="15">
          <cell r="A15">
            <v>9</v>
          </cell>
          <cell r="B15" t="str">
            <v>SANS VALLESPIR</v>
          </cell>
          <cell r="C15" t="str">
            <v>MERCE</v>
          </cell>
          <cell r="D15">
            <v>5873212</v>
          </cell>
          <cell r="E15">
            <v>32791</v>
          </cell>
          <cell r="F15" t="str">
            <v>F</v>
          </cell>
          <cell r="G15">
            <v>35488</v>
          </cell>
          <cell r="H15">
            <v>0</v>
          </cell>
          <cell r="I15">
            <v>1050</v>
          </cell>
          <cell r="J15">
            <v>106</v>
          </cell>
        </row>
        <row r="16">
          <cell r="A16">
            <v>10</v>
          </cell>
          <cell r="B16" t="str">
            <v>PAYERAS SOLER</v>
          </cell>
          <cell r="C16" t="str">
            <v>ALBA</v>
          </cell>
          <cell r="D16">
            <v>5855484</v>
          </cell>
          <cell r="E16">
            <v>35768</v>
          </cell>
          <cell r="F16" t="str">
            <v>F</v>
          </cell>
          <cell r="G16">
            <v>35222</v>
          </cell>
          <cell r="H16">
            <v>0</v>
          </cell>
          <cell r="I16">
            <v>1228</v>
          </cell>
          <cell r="J16">
            <v>82</v>
          </cell>
        </row>
        <row r="17">
          <cell r="A17">
            <v>11</v>
          </cell>
          <cell r="B17" t="str">
            <v>ROSSELLO KNABE</v>
          </cell>
          <cell r="C17" t="str">
            <v>MARINA</v>
          </cell>
          <cell r="D17">
            <v>5853850</v>
          </cell>
          <cell r="E17">
            <v>33545</v>
          </cell>
          <cell r="F17" t="str">
            <v>F</v>
          </cell>
          <cell r="G17">
            <v>35414</v>
          </cell>
          <cell r="H17">
            <v>0</v>
          </cell>
          <cell r="I17">
            <v>1747</v>
          </cell>
          <cell r="J17">
            <v>44</v>
          </cell>
        </row>
        <row r="18">
          <cell r="A18">
            <v>12</v>
          </cell>
          <cell r="B18" t="str">
            <v>ALOMAR CORTES</v>
          </cell>
          <cell r="C18" t="str">
            <v>CATERINA</v>
          </cell>
          <cell r="D18">
            <v>5886249</v>
          </cell>
          <cell r="E18">
            <v>33465</v>
          </cell>
          <cell r="F18" t="str">
            <v>F</v>
          </cell>
          <cell r="G18">
            <v>35152</v>
          </cell>
          <cell r="H18">
            <v>0</v>
          </cell>
          <cell r="I18">
            <v>1942</v>
          </cell>
          <cell r="J18">
            <v>37</v>
          </cell>
        </row>
        <row r="19">
          <cell r="A19">
            <v>13</v>
          </cell>
          <cell r="B19" t="str">
            <v>REUS FUSTER</v>
          </cell>
          <cell r="C19" t="str">
            <v>ANABEL</v>
          </cell>
          <cell r="D19">
            <v>5853404</v>
          </cell>
          <cell r="E19">
            <v>35342</v>
          </cell>
          <cell r="F19" t="str">
            <v>F</v>
          </cell>
          <cell r="G19">
            <v>34778</v>
          </cell>
          <cell r="H19">
            <v>0</v>
          </cell>
          <cell r="I19">
            <v>2943</v>
          </cell>
          <cell r="J19">
            <v>14</v>
          </cell>
        </row>
        <row r="20">
          <cell r="A20">
            <v>14</v>
          </cell>
          <cell r="B20" t="str">
            <v>FORNES TUGORES</v>
          </cell>
          <cell r="C20" t="str">
            <v>MERÇE</v>
          </cell>
          <cell r="D20">
            <v>5856929</v>
          </cell>
          <cell r="E20">
            <v>34114</v>
          </cell>
          <cell r="F20" t="str">
            <v>F</v>
          </cell>
          <cell r="G20">
            <v>35299</v>
          </cell>
          <cell r="H20">
            <v>0</v>
          </cell>
          <cell r="I20">
            <v>3259</v>
          </cell>
          <cell r="J20">
            <v>11</v>
          </cell>
        </row>
        <row r="21">
          <cell r="A21">
            <v>15</v>
          </cell>
          <cell r="B21" t="str">
            <v>GONZALEZ BORRAS</v>
          </cell>
          <cell r="C21" t="str">
            <v>ESTER</v>
          </cell>
          <cell r="D21">
            <v>5889508</v>
          </cell>
          <cell r="E21">
            <v>35704</v>
          </cell>
          <cell r="F21" t="str">
            <v>F</v>
          </cell>
          <cell r="G21">
            <v>35378</v>
          </cell>
          <cell r="H21">
            <v>0</v>
          </cell>
          <cell r="I21" t="str">
            <v>s/c</v>
          </cell>
          <cell r="J21">
            <v>0</v>
          </cell>
        </row>
        <row r="22">
          <cell r="A22">
            <v>16</v>
          </cell>
          <cell r="B22" t="str">
            <v>PARRA JAUME</v>
          </cell>
          <cell r="C22" t="str">
            <v>INES</v>
          </cell>
          <cell r="D22">
            <v>5823051</v>
          </cell>
          <cell r="E22">
            <v>0</v>
          </cell>
          <cell r="F22" t="str">
            <v>F</v>
          </cell>
          <cell r="G22">
            <v>0</v>
          </cell>
          <cell r="H22">
            <v>0</v>
          </cell>
          <cell r="I22" t="str">
            <v>s/c</v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8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CADETE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MESQUIDA JEREZ</v>
          </cell>
          <cell r="C7" t="str">
            <v>MARIA CRIS</v>
          </cell>
          <cell r="D7">
            <v>5851218</v>
          </cell>
          <cell r="E7">
            <v>32764</v>
          </cell>
          <cell r="F7" t="str">
            <v>F</v>
          </cell>
          <cell r="G7">
            <v>34189</v>
          </cell>
          <cell r="H7">
            <v>0</v>
          </cell>
          <cell r="I7">
            <v>349</v>
          </cell>
          <cell r="J7">
            <v>456</v>
          </cell>
        </row>
        <row r="8">
          <cell r="A8">
            <v>2</v>
          </cell>
          <cell r="B8" t="str">
            <v>NAVARRO PUJOL</v>
          </cell>
          <cell r="C8" t="str">
            <v>NURIA</v>
          </cell>
          <cell r="D8">
            <v>5836343</v>
          </cell>
          <cell r="E8">
            <v>34238</v>
          </cell>
          <cell r="F8" t="str">
            <v>F</v>
          </cell>
          <cell r="G8">
            <v>34416</v>
          </cell>
          <cell r="H8">
            <v>0</v>
          </cell>
          <cell r="I8">
            <v>366</v>
          </cell>
          <cell r="J8">
            <v>425</v>
          </cell>
        </row>
        <row r="9">
          <cell r="A9">
            <v>3</v>
          </cell>
          <cell r="B9" t="str">
            <v>MAS RODENAS</v>
          </cell>
          <cell r="C9" t="str">
            <v>ESTELA</v>
          </cell>
          <cell r="D9">
            <v>5848736</v>
          </cell>
          <cell r="E9">
            <v>35859</v>
          </cell>
          <cell r="F9" t="str">
            <v>F</v>
          </cell>
          <cell r="G9">
            <v>34272</v>
          </cell>
          <cell r="H9">
            <v>0</v>
          </cell>
          <cell r="I9">
            <v>564</v>
          </cell>
          <cell r="J9">
            <v>250</v>
          </cell>
        </row>
        <row r="10">
          <cell r="A10">
            <v>4</v>
          </cell>
          <cell r="B10" t="str">
            <v>FUSTER MOYA</v>
          </cell>
          <cell r="C10" t="str">
            <v>NATALIA</v>
          </cell>
          <cell r="D10">
            <v>5836111</v>
          </cell>
          <cell r="E10">
            <v>34190</v>
          </cell>
          <cell r="F10" t="str">
            <v>F</v>
          </cell>
          <cell r="G10">
            <v>34816</v>
          </cell>
          <cell r="H10">
            <v>0</v>
          </cell>
          <cell r="I10">
            <v>661</v>
          </cell>
          <cell r="J10">
            <v>207</v>
          </cell>
        </row>
        <row r="11">
          <cell r="A11">
            <v>5</v>
          </cell>
          <cell r="B11" t="str">
            <v>LOPEZ TUR</v>
          </cell>
          <cell r="C11" t="str">
            <v>TERESA</v>
          </cell>
          <cell r="D11">
            <v>5851185</v>
          </cell>
          <cell r="E11">
            <v>34208</v>
          </cell>
          <cell r="F11" t="str">
            <v>F</v>
          </cell>
          <cell r="G11">
            <v>34118</v>
          </cell>
          <cell r="H11">
            <v>0</v>
          </cell>
          <cell r="I11">
            <v>775</v>
          </cell>
          <cell r="J11">
            <v>170</v>
          </cell>
        </row>
        <row r="12">
          <cell r="A12">
            <v>6</v>
          </cell>
          <cell r="B12" t="str">
            <v>MONZANI SOLER</v>
          </cell>
          <cell r="C12" t="str">
            <v>PAOLA</v>
          </cell>
          <cell r="D12">
            <v>5875333</v>
          </cell>
          <cell r="E12">
            <v>34232</v>
          </cell>
          <cell r="F12" t="str">
            <v>F</v>
          </cell>
          <cell r="G12">
            <v>35189</v>
          </cell>
          <cell r="H12">
            <v>0</v>
          </cell>
          <cell r="I12">
            <v>2221</v>
          </cell>
          <cell r="J12">
            <v>28</v>
          </cell>
        </row>
        <row r="13">
          <cell r="A13">
            <v>7</v>
          </cell>
          <cell r="B13" t="str">
            <v>DEBACKRE DALI</v>
          </cell>
          <cell r="C13" t="str">
            <v>JESSICA</v>
          </cell>
          <cell r="D13">
            <v>5848108</v>
          </cell>
          <cell r="E13">
            <v>34108</v>
          </cell>
          <cell r="F13" t="str">
            <v>F</v>
          </cell>
          <cell r="G13">
            <v>34093</v>
          </cell>
          <cell r="H13">
            <v>0</v>
          </cell>
          <cell r="I13">
            <v>5179</v>
          </cell>
          <cell r="J13">
            <v>2</v>
          </cell>
        </row>
        <row r="14">
          <cell r="A14">
            <v>8</v>
          </cell>
          <cell r="B14" t="str">
            <v>DURAN PANADES</v>
          </cell>
          <cell r="C14" t="str">
            <v>MARINA</v>
          </cell>
          <cell r="D14">
            <v>5833228</v>
          </cell>
          <cell r="E14">
            <v>34180</v>
          </cell>
          <cell r="F14" t="str">
            <v>F</v>
          </cell>
          <cell r="G14">
            <v>34761</v>
          </cell>
          <cell r="H14">
            <v>0</v>
          </cell>
          <cell r="I14">
            <v>5942</v>
          </cell>
          <cell r="J14">
            <v>1</v>
          </cell>
        </row>
        <row r="15">
          <cell r="A15">
            <v>9</v>
          </cell>
          <cell r="B15" t="str">
            <v>ZZZ</v>
          </cell>
          <cell r="C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Zero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.7109375" style="1" bestFit="1" customWidth="1"/>
    <col min="2" max="2" width="7.57421875" style="1" bestFit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1" bestFit="1" customWidth="1"/>
    <col min="7" max="10" width="13.7109375" style="2" customWidth="1"/>
    <col min="11" max="26" width="9.140625" style="1" customWidth="1"/>
    <col min="27" max="27" width="0" style="1" hidden="1" customWidth="1"/>
    <col min="28" max="16384" width="9.140625" style="1" customWidth="1"/>
  </cols>
  <sheetData>
    <row r="1" spans="1:10" s="70" customFormat="1" ht="24">
      <c r="A1" s="146" t="str">
        <f>('[1]Prep Torneo'!A5)</f>
        <v>XVIII MEMORIAL HERMANO TARSICIO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69" customFormat="1" ht="12.75">
      <c r="A2" s="147" t="s">
        <v>30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61" customFormat="1" ht="9" customHeight="1">
      <c r="A3" s="148" t="s">
        <v>29</v>
      </c>
      <c r="B3" s="148"/>
      <c r="C3" s="148"/>
      <c r="D3" s="148"/>
      <c r="E3" s="148"/>
      <c r="F3" s="68" t="s">
        <v>28</v>
      </c>
      <c r="G3" s="68" t="s">
        <v>27</v>
      </c>
      <c r="H3" s="64"/>
      <c r="I3" s="68" t="s">
        <v>26</v>
      </c>
      <c r="J3" s="62"/>
    </row>
    <row r="4" spans="1:10" s="56" customFormat="1" ht="9.75">
      <c r="A4" s="149">
        <f>('[1]Prep Torneo'!$A$7)</f>
        <v>40112</v>
      </c>
      <c r="B4" s="149"/>
      <c r="C4" s="149"/>
      <c r="D4" s="149"/>
      <c r="E4" s="149"/>
      <c r="F4" s="66" t="str">
        <f>('[1]Prep Torneo'!$B$7)</f>
        <v>BALEAR</v>
      </c>
      <c r="G4" s="66" t="str">
        <f>('[1]Prep Torneo'!$C$7)</f>
        <v>PALMA</v>
      </c>
      <c r="H4" s="67"/>
      <c r="I4" s="66" t="str">
        <f>('[1]Prep Torneo'!$D$7)</f>
        <v>C.T. LA SALLE</v>
      </c>
      <c r="J4" s="57"/>
    </row>
    <row r="5" spans="1:10" s="61" customFormat="1" ht="8.25">
      <c r="A5" s="148" t="s">
        <v>25</v>
      </c>
      <c r="B5" s="148"/>
      <c r="C5" s="148"/>
      <c r="D5" s="148"/>
      <c r="E5" s="148"/>
      <c r="F5" s="65" t="s">
        <v>24</v>
      </c>
      <c r="G5" s="64" t="s">
        <v>23</v>
      </c>
      <c r="H5" s="64"/>
      <c r="I5" s="63" t="s">
        <v>22</v>
      </c>
      <c r="J5" s="62"/>
    </row>
    <row r="6" spans="1:10" s="56" customFormat="1" ht="10.5" thickBot="1">
      <c r="A6" s="150" t="str">
        <f>('[1]Prep Torneo'!$A$9)</f>
        <v>NO</v>
      </c>
      <c r="B6" s="150"/>
      <c r="C6" s="150"/>
      <c r="D6" s="150"/>
      <c r="E6" s="150"/>
      <c r="F6" s="60" t="str">
        <f>('[1]Prep Torneo'!$B$9)</f>
        <v>BENJAMIN</v>
      </c>
      <c r="G6" s="60" t="str">
        <f>('[1]Prep Torneo'!$C$9)</f>
        <v>FEMENINO</v>
      </c>
      <c r="H6" s="59"/>
      <c r="I6" s="58" t="str">
        <f>CONCATENATE('[1]Prep Torneo'!$D$9," ",'[1]Prep Torneo'!$E$9)</f>
        <v>PEP JORDI MATAS RAMIS</v>
      </c>
      <c r="J6" s="57"/>
    </row>
    <row r="7" spans="1:10" s="46" customFormat="1" ht="8.25">
      <c r="A7" s="55"/>
      <c r="B7" s="54" t="s">
        <v>21</v>
      </c>
      <c r="C7" s="53" t="s">
        <v>20</v>
      </c>
      <c r="D7" s="53" t="s">
        <v>19</v>
      </c>
      <c r="E7" s="54" t="s">
        <v>18</v>
      </c>
      <c r="F7" s="54" t="s">
        <v>17</v>
      </c>
      <c r="G7" s="53" t="s">
        <v>16</v>
      </c>
      <c r="H7" s="53" t="s">
        <v>15</v>
      </c>
      <c r="I7" s="53" t="s">
        <v>14</v>
      </c>
      <c r="J7" s="52"/>
    </row>
    <row r="8" spans="1:10" s="46" customFormat="1" ht="7.5" customHeight="1">
      <c r="A8" s="51"/>
      <c r="B8" s="50"/>
      <c r="C8" s="47"/>
      <c r="D8" s="47"/>
      <c r="E8" s="49"/>
      <c r="F8" s="48"/>
      <c r="G8" s="47"/>
      <c r="H8" s="47"/>
      <c r="I8" s="47"/>
      <c r="J8" s="47"/>
    </row>
    <row r="9" spans="1:27" s="20" customFormat="1" ht="18" customHeight="1">
      <c r="A9" s="29">
        <v>1</v>
      </c>
      <c r="B9" s="28">
        <f>IF($E9="","",VLOOKUP($E9,'[1]Prep Sorteo'!$A$7:$M$71,4,FALSE))</f>
        <v>5886231</v>
      </c>
      <c r="C9" s="27">
        <f>IF($E9="","",VLOOKUP($E9,'[1]Prep Sorteo'!$A$7:$M$71,9,FALSE))</f>
        <v>1178</v>
      </c>
      <c r="D9" s="27">
        <f>IF($E9="","",VLOOKUP($E9,'[1]Prep Sorteo'!$A$7:$M$71,11,FALSE))</f>
        <v>0</v>
      </c>
      <c r="E9" s="26">
        <v>1</v>
      </c>
      <c r="F9" s="38" t="str">
        <f>IF($E9="","",CONCATENATE(VLOOKUP($E9,'[1]Prep Sorteo'!$A$7:$M$71,2,FALSE),", ",VLOOKUP($E9,'[1]Prep Sorteo'!$A$7:$M$71,3,FALSE)))</f>
        <v>VICENS MAS, ROSA</v>
      </c>
      <c r="G9" s="22"/>
      <c r="H9" s="22"/>
      <c r="I9" s="22"/>
      <c r="J9" s="45">
        <f>'[1]Prep Sorteo'!G3</f>
        <v>4</v>
      </c>
      <c r="AA9" s="21">
        <f>IF($E9="","",VLOOKUP($E9,'[1]Prep Sorteo'!$A$7:$M$71,10,FALSE))</f>
        <v>88</v>
      </c>
    </row>
    <row r="10" spans="1:27" s="20" customFormat="1" ht="18" customHeight="1">
      <c r="A10" s="36"/>
      <c r="B10" s="35"/>
      <c r="C10" s="34"/>
      <c r="D10" s="34"/>
      <c r="E10" s="30"/>
      <c r="F10" s="33"/>
      <c r="G10" s="44" t="s">
        <v>13</v>
      </c>
      <c r="H10" s="31"/>
      <c r="I10" s="30"/>
      <c r="J10" s="30"/>
      <c r="AA10" s="21">
        <f>IF($E10="","",VLOOKUP($E10,'[1]Prep Sorteo'!$A$7:$M$71,10,FALSE))</f>
      </c>
    </row>
    <row r="11" spans="1:27" s="20" customFormat="1" ht="18" customHeight="1">
      <c r="A11" s="36">
        <v>2</v>
      </c>
      <c r="B11" s="28">
        <f>IF($E11="","",VLOOKUP($E11,'[1]Prep Sorteo'!$A$7:$M$71,4,FALSE))</f>
        <v>0</v>
      </c>
      <c r="C11" s="27">
        <f>IF($E11="","",VLOOKUP($E11,'[1]Prep Sorteo'!$A$7:$M$71,9,FALSE))</f>
        <v>0</v>
      </c>
      <c r="D11" s="27">
        <f>IF($E11="","",VLOOKUP($E11,'[1]Prep Sorteo'!$A$7:$M$71,11,FALSE))</f>
        <v>0</v>
      </c>
      <c r="E11" s="26">
        <v>65</v>
      </c>
      <c r="F11" s="25" t="str">
        <f>IF($E11="","",CONCATENATE(VLOOKUP($E11,'[1]Prep Sorteo'!$A$7:$M$71,2,FALSE),", ",VLOOKUP($E11,'[1]Prep Sorteo'!$A$7:$M$71,3,FALSE)))</f>
        <v>Bye, </v>
      </c>
      <c r="G11" s="41"/>
      <c r="H11" s="31"/>
      <c r="I11" s="30"/>
      <c r="J11" s="30"/>
      <c r="AA11" s="21">
        <f>IF($E11="","",VLOOKUP($E11,'[1]Prep Sorteo'!$A$7:$M$71,10,FALSE))</f>
        <v>0</v>
      </c>
    </row>
    <row r="12" spans="1:27" s="20" customFormat="1" ht="18" customHeight="1">
      <c r="A12" s="36"/>
      <c r="B12" s="35"/>
      <c r="C12" s="34"/>
      <c r="D12" s="34"/>
      <c r="E12" s="40"/>
      <c r="F12" s="39"/>
      <c r="G12" s="37"/>
      <c r="H12" s="42" t="s">
        <v>13</v>
      </c>
      <c r="I12" s="31"/>
      <c r="J12" s="30"/>
      <c r="AA12" s="21">
        <f>IF($E12="","",VLOOKUP($E12,'[1]Prep Sorteo'!$A$7:$M$71,10,FALSE))</f>
      </c>
    </row>
    <row r="13" spans="1:27" s="20" customFormat="1" ht="18" customHeight="1">
      <c r="A13" s="36">
        <v>3</v>
      </c>
      <c r="B13" s="28">
        <f>IF($E13="","",VLOOKUP($E13,'[1]Prep Sorteo'!$A$7:$M$71,4,FALSE))</f>
        <v>5886950</v>
      </c>
      <c r="C13" s="27">
        <f>IF($E13="","",VLOOKUP($E13,'[1]Prep Sorteo'!$A$7:$M$71,9,FALSE))</f>
        <v>5179</v>
      </c>
      <c r="D13" s="27">
        <f>IF($E13="","",VLOOKUP($E13,'[1]Prep Sorteo'!$A$7:$M$71,11,FALSE))</f>
        <v>0</v>
      </c>
      <c r="E13" s="26">
        <v>10</v>
      </c>
      <c r="F13" s="38" t="str">
        <f>IF($E13="","",CONCATENATE(VLOOKUP($E13,'[1]Prep Sorteo'!$A$7:$M$71,2,FALSE),", ",VLOOKUP($E13,'[1]Prep Sorteo'!$A$7:$M$71,3,FALSE)))</f>
        <v>CAÑELLAS RODERO, ARIADNA</v>
      </c>
      <c r="G13" s="37"/>
      <c r="H13" s="41" t="s">
        <v>56</v>
      </c>
      <c r="I13" s="31"/>
      <c r="J13" s="30"/>
      <c r="AA13" s="21">
        <f>IF($E13="","",VLOOKUP($E13,'[1]Prep Sorteo'!$A$7:$M$71,10,FALSE))</f>
        <v>2</v>
      </c>
    </row>
    <row r="14" spans="1:27" s="20" customFormat="1" ht="18" customHeight="1">
      <c r="A14" s="36"/>
      <c r="B14" s="35"/>
      <c r="C14" s="34"/>
      <c r="D14" s="34"/>
      <c r="E14" s="40"/>
      <c r="F14" s="33"/>
      <c r="G14" s="32" t="s">
        <v>42</v>
      </c>
      <c r="H14" s="37"/>
      <c r="I14" s="31"/>
      <c r="J14" s="30"/>
      <c r="AA14" s="21">
        <f>IF($E14="","",VLOOKUP($E14,'[1]Prep Sorteo'!$A$7:$M$71,10,FALSE))</f>
      </c>
    </row>
    <row r="15" spans="1:27" s="20" customFormat="1" ht="18" customHeight="1">
      <c r="A15" s="36">
        <v>4</v>
      </c>
      <c r="B15" s="28">
        <f>IF($E15="","",VLOOKUP($E15,'[1]Prep Sorteo'!$A$7:$M$71,4,FALSE))</f>
        <v>5885564</v>
      </c>
      <c r="C15" s="27">
        <f>IF($E15="","",VLOOKUP($E15,'[1]Prep Sorteo'!$A$7:$M$71,9,FALSE))</f>
        <v>5942</v>
      </c>
      <c r="D15" s="27">
        <f>IF($E15="","",VLOOKUP($E15,'[1]Prep Sorteo'!$A$7:$M$71,11,FALSE))</f>
        <v>0</v>
      </c>
      <c r="E15" s="26">
        <v>12</v>
      </c>
      <c r="F15" s="25" t="str">
        <f>IF($E15="","",CONCATENATE(VLOOKUP($E15,'[1]Prep Sorteo'!$A$7:$M$71,2,FALSE),", ",VLOOKUP($E15,'[1]Prep Sorteo'!$A$7:$M$71,3,FALSE)))</f>
        <v>GRIMALT FRANCH, CLARA</v>
      </c>
      <c r="G15" s="31" t="s">
        <v>43</v>
      </c>
      <c r="H15" s="37"/>
      <c r="I15" s="31"/>
      <c r="J15" s="30"/>
      <c r="AA15" s="21">
        <f>IF($E15="","",VLOOKUP($E15,'[1]Prep Sorteo'!$A$7:$M$71,10,FALSE))</f>
        <v>1</v>
      </c>
    </row>
    <row r="16" spans="1:27" s="20" customFormat="1" ht="18" customHeight="1">
      <c r="A16" s="36"/>
      <c r="B16" s="35"/>
      <c r="C16" s="34"/>
      <c r="D16" s="34"/>
      <c r="E16" s="30"/>
      <c r="F16" s="39"/>
      <c r="G16" s="30"/>
      <c r="H16" s="37"/>
      <c r="I16" s="42" t="s">
        <v>13</v>
      </c>
      <c r="J16" s="31"/>
      <c r="AA16" s="21">
        <f>IF($E16="","",VLOOKUP($E16,'[1]Prep Sorteo'!$A$7:$M$71,10,FALSE))</f>
      </c>
    </row>
    <row r="17" spans="1:27" s="20" customFormat="1" ht="18" customHeight="1">
      <c r="A17" s="29">
        <v>5</v>
      </c>
      <c r="B17" s="28">
        <f>IF($E17="","",VLOOKUP($E17,'[1]Prep Sorteo'!$A$7:$M$71,4,FALSE))</f>
        <v>5874161</v>
      </c>
      <c r="C17" s="27">
        <f>IF($E17="","",VLOOKUP($E17,'[1]Prep Sorteo'!$A$7:$M$71,9,FALSE))</f>
        <v>1653</v>
      </c>
      <c r="D17" s="27">
        <f>IF($E17="","",VLOOKUP($E17,'[1]Prep Sorteo'!$A$7:$M$71,11,FALSE))</f>
        <v>0</v>
      </c>
      <c r="E17" s="26">
        <v>3</v>
      </c>
      <c r="F17" s="38" t="str">
        <f>IF($E17="","",CONCATENATE(VLOOKUP($E17,'[1]Prep Sorteo'!$A$7:$M$71,2,FALSE),", ",VLOOKUP($E17,'[1]Prep Sorteo'!$A$7:$M$71,3,FALSE)))</f>
        <v>CARAVACA SHAWCROSS, SERENA</v>
      </c>
      <c r="G17" s="30"/>
      <c r="H17" s="37"/>
      <c r="I17" s="41" t="s">
        <v>50</v>
      </c>
      <c r="J17" s="30"/>
      <c r="AA17" s="21">
        <f>IF($E17="","",VLOOKUP($E17,'[1]Prep Sorteo'!$A$7:$M$71,10,FALSE))</f>
        <v>49</v>
      </c>
    </row>
    <row r="18" spans="1:27" s="20" customFormat="1" ht="18" customHeight="1">
      <c r="A18" s="36"/>
      <c r="B18" s="35"/>
      <c r="C18" s="34"/>
      <c r="D18" s="34"/>
      <c r="E18" s="30"/>
      <c r="F18" s="33"/>
      <c r="G18" s="42" t="s">
        <v>44</v>
      </c>
      <c r="H18" s="37"/>
      <c r="I18" s="37"/>
      <c r="J18" s="30"/>
      <c r="AA18" s="21">
        <f>IF($E18="","",VLOOKUP($E18,'[1]Prep Sorteo'!$A$7:$M$71,10,FALSE))</f>
      </c>
    </row>
    <row r="19" spans="1:27" s="20" customFormat="1" ht="18" customHeight="1">
      <c r="A19" s="36">
        <v>6</v>
      </c>
      <c r="B19" s="28">
        <f>IF($E19="","",VLOOKUP($E19,'[1]Prep Sorteo'!$A$7:$M$71,4,FALSE))</f>
        <v>5885431</v>
      </c>
      <c r="C19" s="27">
        <f>IF($E19="","",VLOOKUP($E19,'[1]Prep Sorteo'!$A$7:$M$71,9,FALSE))</f>
        <v>3545</v>
      </c>
      <c r="D19" s="27">
        <f>IF($E19="","",VLOOKUP($E19,'[1]Prep Sorteo'!$A$7:$M$71,11,FALSE))</f>
        <v>0</v>
      </c>
      <c r="E19" s="26">
        <v>8</v>
      </c>
      <c r="F19" s="25" t="str">
        <f>IF($E19="","",CONCATENATE(VLOOKUP($E19,'[1]Prep Sorteo'!$A$7:$M$71,2,FALSE),", ",VLOOKUP($E19,'[1]Prep Sorteo'!$A$7:$M$71,3,FALSE)))</f>
        <v>GARCIA CAPARROS, NURIA</v>
      </c>
      <c r="G19" s="41" t="s">
        <v>45</v>
      </c>
      <c r="H19" s="37"/>
      <c r="I19" s="37"/>
      <c r="J19" s="30"/>
      <c r="AA19" s="21">
        <f>IF($E19="","",VLOOKUP($E19,'[1]Prep Sorteo'!$A$7:$M$71,10,FALSE))</f>
        <v>9</v>
      </c>
    </row>
    <row r="20" spans="1:27" s="20" customFormat="1" ht="18" customHeight="1">
      <c r="A20" s="36"/>
      <c r="B20" s="35"/>
      <c r="C20" s="34"/>
      <c r="D20" s="34"/>
      <c r="E20" s="40"/>
      <c r="F20" s="39"/>
      <c r="G20" s="37"/>
      <c r="H20" s="32" t="s">
        <v>34</v>
      </c>
      <c r="I20" s="37"/>
      <c r="J20" s="30"/>
      <c r="AA20" s="21">
        <f>IF($E20="","",VLOOKUP($E20,'[1]Prep Sorteo'!$A$7:$M$71,10,FALSE))</f>
      </c>
    </row>
    <row r="21" spans="1:27" s="20" customFormat="1" ht="18" customHeight="1">
      <c r="A21" s="36">
        <v>7</v>
      </c>
      <c r="B21" s="28">
        <f>IF($E21="","",VLOOKUP($E21,'[1]Prep Sorteo'!$A$7:$M$71,4,FALSE))</f>
        <v>5877256</v>
      </c>
      <c r="C21" s="27">
        <f>IF($E21="","",VLOOKUP($E21,'[1]Prep Sorteo'!$A$7:$M$71,9,FALSE))</f>
        <v>2180</v>
      </c>
      <c r="D21" s="27">
        <f>IF($E21="","",VLOOKUP($E21,'[1]Prep Sorteo'!$A$7:$M$71,11,FALSE))</f>
        <v>0</v>
      </c>
      <c r="E21" s="26">
        <v>5</v>
      </c>
      <c r="F21" s="38" t="str">
        <f>IF($E21="","",CONCATENATE(VLOOKUP($E21,'[1]Prep Sorteo'!$A$7:$M$71,2,FALSE),", ",VLOOKUP($E21,'[1]Prep Sorteo'!$A$7:$M$71,3,FALSE)))</f>
        <v>MORANTA PICO, SARA</v>
      </c>
      <c r="G21" s="37"/>
      <c r="H21" s="30" t="s">
        <v>57</v>
      </c>
      <c r="I21" s="37"/>
      <c r="J21" s="30"/>
      <c r="AA21" s="21">
        <f>IF($E21="","",VLOOKUP($E21,'[1]Prep Sorteo'!$A$7:$M$71,10,FALSE))</f>
        <v>29</v>
      </c>
    </row>
    <row r="22" spans="1:27" s="20" customFormat="1" ht="18" customHeight="1">
      <c r="A22" s="36"/>
      <c r="B22" s="35"/>
      <c r="C22" s="34"/>
      <c r="D22" s="34"/>
      <c r="E22" s="40"/>
      <c r="F22" s="33"/>
      <c r="G22" s="32" t="s">
        <v>34</v>
      </c>
      <c r="H22" s="31"/>
      <c r="I22" s="37"/>
      <c r="J22" s="30"/>
      <c r="AA22" s="21">
        <f>IF($E22="","",VLOOKUP($E22,'[1]Prep Sorteo'!$A$7:$M$71,10,FALSE))</f>
      </c>
    </row>
    <row r="23" spans="1:27" s="20" customFormat="1" ht="18" customHeight="1">
      <c r="A23" s="36">
        <v>8</v>
      </c>
      <c r="B23" s="28">
        <f>IF($E23="","",VLOOKUP($E23,'[1]Prep Sorteo'!$A$7:$M$71,4,FALSE))</f>
        <v>5877933</v>
      </c>
      <c r="C23" s="27">
        <f>IF($E23="","",VLOOKUP($E23,'[1]Prep Sorteo'!$A$7:$M$71,9,FALSE))</f>
        <v>2782</v>
      </c>
      <c r="D23" s="27">
        <f>IF($E23="","",VLOOKUP($E23,'[1]Prep Sorteo'!$A$7:$M$71,11,FALSE))</f>
        <v>0</v>
      </c>
      <c r="E23" s="26">
        <v>7</v>
      </c>
      <c r="F23" s="25" t="str">
        <f>IF($E23="","",CONCATENATE(VLOOKUP($E23,'[1]Prep Sorteo'!$A$7:$M$71,2,FALSE),", ",VLOOKUP($E23,'[1]Prep Sorteo'!$A$7:$M$71,3,FALSE)))</f>
        <v>SAURA CARRETERO, AIDA</v>
      </c>
      <c r="G23" s="31" t="s">
        <v>74</v>
      </c>
      <c r="H23" s="31"/>
      <c r="I23" s="37"/>
      <c r="J23" s="30"/>
      <c r="AA23" s="21">
        <f>IF($E23="","",VLOOKUP($E23,'[1]Prep Sorteo'!$A$7:$M$71,10,FALSE))</f>
        <v>16</v>
      </c>
    </row>
    <row r="24" spans="1:27" s="20" customFormat="1" ht="18" customHeight="1">
      <c r="A24" s="36"/>
      <c r="B24" s="35"/>
      <c r="C24" s="34"/>
      <c r="D24" s="34"/>
      <c r="E24" s="40"/>
      <c r="F24" s="39"/>
      <c r="G24" s="30"/>
      <c r="H24" s="31"/>
      <c r="I24" s="43"/>
      <c r="J24" s="42" t="s">
        <v>13</v>
      </c>
      <c r="AA24" s="21">
        <f>IF($E24="","",VLOOKUP($E24,'[1]Prep Sorteo'!$A$7:$M$71,10,FALSE))</f>
      </c>
    </row>
    <row r="25" spans="1:27" s="20" customFormat="1" ht="18" customHeight="1">
      <c r="A25" s="36">
        <v>9</v>
      </c>
      <c r="B25" s="28">
        <f>IF($E25="","",VLOOKUP($E25,'[1]Prep Sorteo'!$A$7:$M$71,4,FALSE))</f>
        <v>5890844</v>
      </c>
      <c r="C25" s="27">
        <f>IF($E25="","",VLOOKUP($E25,'[1]Prep Sorteo'!$A$7:$M$71,9,FALSE))</f>
        <v>5179</v>
      </c>
      <c r="D25" s="27">
        <f>IF($E25="","",VLOOKUP($E25,'[1]Prep Sorteo'!$A$7:$M$71,11,FALSE))</f>
        <v>0</v>
      </c>
      <c r="E25" s="26">
        <v>11</v>
      </c>
      <c r="F25" s="38" t="str">
        <f>IF($E25="","",CONCATENATE(VLOOKUP($E25,'[1]Prep Sorteo'!$A$7:$M$71,2,FALSE),", ",VLOOKUP($E25,'[1]Prep Sorteo'!$A$7:$M$71,3,FALSE)))</f>
        <v>FUSTER NICOLAU, LUCIA</v>
      </c>
      <c r="G25" s="30"/>
      <c r="H25" s="30"/>
      <c r="I25" s="37"/>
      <c r="J25" s="31" t="s">
        <v>67</v>
      </c>
      <c r="AA25" s="21">
        <f>IF($E25="","",VLOOKUP($E25,'[1]Prep Sorteo'!$A$7:$M$71,10,FALSE))</f>
        <v>2</v>
      </c>
    </row>
    <row r="26" spans="1:27" s="20" customFormat="1" ht="18" customHeight="1">
      <c r="A26" s="36"/>
      <c r="B26" s="35"/>
      <c r="C26" s="34"/>
      <c r="D26" s="34"/>
      <c r="E26" s="40"/>
      <c r="F26" s="33"/>
      <c r="G26" s="42" t="s">
        <v>46</v>
      </c>
      <c r="H26" s="31"/>
      <c r="I26" s="37"/>
      <c r="J26" s="30"/>
      <c r="AA26" s="21">
        <f>IF($E26="","",VLOOKUP($E26,'[1]Prep Sorteo'!$A$7:$M$71,10,FALSE))</f>
      </c>
    </row>
    <row r="27" spans="1:27" s="20" customFormat="1" ht="18" customHeight="1">
      <c r="A27" s="36">
        <v>10</v>
      </c>
      <c r="B27" s="28">
        <f>IF($E27="","",VLOOKUP($E27,'[1]Prep Sorteo'!$A$7:$M$71,4,FALSE))</f>
        <v>5885283</v>
      </c>
      <c r="C27" s="27">
        <f>IF($E27="","",VLOOKUP($E27,'[1]Prep Sorteo'!$A$7:$M$71,9,FALSE))</f>
        <v>2654</v>
      </c>
      <c r="D27" s="27">
        <f>IF($E27="","",VLOOKUP($E27,'[1]Prep Sorteo'!$A$7:$M$71,11,FALSE))</f>
        <v>0</v>
      </c>
      <c r="E27" s="26">
        <v>6</v>
      </c>
      <c r="F27" s="25" t="str">
        <f>IF($E27="","",CONCATENATE(VLOOKUP($E27,'[1]Prep Sorteo'!$A$7:$M$71,2,FALSE),", ",VLOOKUP($E27,'[1]Prep Sorteo'!$A$7:$M$71,3,FALSE)))</f>
        <v>MIRO VIDAL, BLANCA</v>
      </c>
      <c r="G27" s="41" t="s">
        <v>75</v>
      </c>
      <c r="H27" s="31"/>
      <c r="I27" s="37"/>
      <c r="J27" s="30"/>
      <c r="AA27" s="21">
        <f>IF($E27="","",VLOOKUP($E27,'[1]Prep Sorteo'!$A$7:$M$71,10,FALSE))</f>
        <v>18</v>
      </c>
    </row>
    <row r="28" spans="1:27" s="20" customFormat="1" ht="18" customHeight="1">
      <c r="A28" s="36"/>
      <c r="B28" s="35"/>
      <c r="C28" s="34"/>
      <c r="D28" s="34"/>
      <c r="E28" s="40"/>
      <c r="F28" s="39"/>
      <c r="G28" s="37"/>
      <c r="H28" s="42" t="s">
        <v>47</v>
      </c>
      <c r="I28" s="37"/>
      <c r="J28" s="30"/>
      <c r="AA28" s="21">
        <f>IF($E28="","",VLOOKUP($E28,'[1]Prep Sorteo'!$A$7:$M$71,10,FALSE))</f>
      </c>
    </row>
    <row r="29" spans="1:27" s="20" customFormat="1" ht="18" customHeight="1">
      <c r="A29" s="36">
        <v>11</v>
      </c>
      <c r="B29" s="28">
        <f>IF($E29="","",VLOOKUP($E29,'[1]Prep Sorteo'!$A$7:$M$71,4,FALSE))</f>
        <v>5891694</v>
      </c>
      <c r="C29" s="27">
        <f>IF($E29="","",VLOOKUP($E29,'[1]Prep Sorteo'!$A$7:$M$71,9,FALSE))</f>
        <v>5942</v>
      </c>
      <c r="D29" s="27">
        <f>IF($E29="","",VLOOKUP($E29,'[1]Prep Sorteo'!$A$7:$M$71,11,FALSE))</f>
        <v>0</v>
      </c>
      <c r="E29" s="26">
        <v>13</v>
      </c>
      <c r="F29" s="38" t="str">
        <f>IF($E29="","",CONCATENATE(VLOOKUP($E29,'[1]Prep Sorteo'!$A$7:$M$71,2,FALSE),", ",VLOOKUP($E29,'[1]Prep Sorteo'!$A$7:$M$71,3,FALSE)))</f>
        <v>MARTI CUADRA, PILAR</v>
      </c>
      <c r="G29" s="37"/>
      <c r="H29" s="41" t="s">
        <v>57</v>
      </c>
      <c r="I29" s="37"/>
      <c r="J29" s="30"/>
      <c r="AA29" s="21">
        <f>IF($E29="","",VLOOKUP($E29,'[1]Prep Sorteo'!$A$7:$M$71,10,FALSE))</f>
        <v>1</v>
      </c>
    </row>
    <row r="30" spans="1:27" s="20" customFormat="1" ht="18" customHeight="1">
      <c r="A30" s="36"/>
      <c r="B30" s="35"/>
      <c r="C30" s="34"/>
      <c r="D30" s="34"/>
      <c r="E30" s="30"/>
      <c r="F30" s="33"/>
      <c r="G30" s="32" t="s">
        <v>47</v>
      </c>
      <c r="H30" s="37"/>
      <c r="I30" s="37"/>
      <c r="J30" s="30"/>
      <c r="AA30" s="21">
        <f>IF($E30="","",VLOOKUP($E30,'[1]Prep Sorteo'!$A$7:$M$71,10,FALSE))</f>
      </c>
    </row>
    <row r="31" spans="1:27" s="20" customFormat="1" ht="18" customHeight="1">
      <c r="A31" s="29">
        <v>12</v>
      </c>
      <c r="B31" s="28">
        <f>IF($E31="","",VLOOKUP($E31,'[1]Prep Sorteo'!$A$7:$M$71,4,FALSE))</f>
        <v>5874278</v>
      </c>
      <c r="C31" s="27">
        <f>IF($E31="","",VLOOKUP($E31,'[1]Prep Sorteo'!$A$7:$M$71,9,FALSE))</f>
        <v>1777</v>
      </c>
      <c r="D31" s="27">
        <f>IF($E31="","",VLOOKUP($E31,'[1]Prep Sorteo'!$A$7:$M$71,11,FALSE))</f>
        <v>0</v>
      </c>
      <c r="E31" s="26">
        <v>4</v>
      </c>
      <c r="F31" s="25" t="str">
        <f>IF($E31="","",CONCATENATE(VLOOKUP($E31,'[1]Prep Sorteo'!$A$7:$M$71,2,FALSE),", ",VLOOKUP($E31,'[1]Prep Sorteo'!$A$7:$M$71,3,FALSE)))</f>
        <v>BERTHOLD, CRISTINA</v>
      </c>
      <c r="G31" s="31" t="s">
        <v>48</v>
      </c>
      <c r="H31" s="37"/>
      <c r="I31" s="37"/>
      <c r="J31" s="30"/>
      <c r="AA31" s="21">
        <f>IF($E31="","",VLOOKUP($E31,'[1]Prep Sorteo'!$A$7:$M$71,10,FALSE))</f>
        <v>43</v>
      </c>
    </row>
    <row r="32" spans="1:27" s="20" customFormat="1" ht="18" customHeight="1">
      <c r="A32" s="36"/>
      <c r="B32" s="35"/>
      <c r="C32" s="34"/>
      <c r="D32" s="34"/>
      <c r="E32" s="30"/>
      <c r="F32" s="39"/>
      <c r="G32" s="30"/>
      <c r="H32" s="37"/>
      <c r="I32" s="32" t="s">
        <v>12</v>
      </c>
      <c r="J32" s="31"/>
      <c r="AA32" s="21">
        <f>IF($E32="","",VLOOKUP($E32,'[1]Prep Sorteo'!$A$7:$M$71,10,FALSE))</f>
      </c>
    </row>
    <row r="33" spans="1:27" s="20" customFormat="1" ht="18" customHeight="1">
      <c r="A33" s="36">
        <v>13</v>
      </c>
      <c r="B33" s="28">
        <f>IF($E33="","",VLOOKUP($E33,'[1]Prep Sorteo'!$A$7:$M$71,4,FALSE))</f>
        <v>5886067</v>
      </c>
      <c r="C33" s="27">
        <f>IF($E33="","",VLOOKUP($E33,'[1]Prep Sorteo'!$A$7:$M$71,9,FALSE))</f>
        <v>3677</v>
      </c>
      <c r="D33" s="27">
        <f>IF($E33="","",VLOOKUP($E33,'[1]Prep Sorteo'!$A$7:$M$71,11,FALSE))</f>
        <v>0</v>
      </c>
      <c r="E33" s="26">
        <v>9</v>
      </c>
      <c r="F33" s="38" t="str">
        <f>IF($E33="","",CONCATENATE(VLOOKUP($E33,'[1]Prep Sorteo'!$A$7:$M$71,2,FALSE),", ",VLOOKUP($E33,'[1]Prep Sorteo'!$A$7:$M$71,3,FALSE)))</f>
        <v>RUIZ CAÑELLAS, MARIA DEL</v>
      </c>
      <c r="G33" s="30"/>
      <c r="H33" s="37"/>
      <c r="I33" s="30" t="s">
        <v>57</v>
      </c>
      <c r="J33" s="30"/>
      <c r="AA33" s="21">
        <f>IF($E33="","",VLOOKUP($E33,'[1]Prep Sorteo'!$A$7:$M$71,10,FALSE))</f>
        <v>8</v>
      </c>
    </row>
    <row r="34" spans="1:27" s="20" customFormat="1" ht="18" customHeight="1">
      <c r="A34" s="36"/>
      <c r="B34" s="35"/>
      <c r="C34" s="34"/>
      <c r="D34" s="34"/>
      <c r="E34" s="40"/>
      <c r="F34" s="33"/>
      <c r="G34" s="42" t="s">
        <v>49</v>
      </c>
      <c r="H34" s="37"/>
      <c r="I34" s="30"/>
      <c r="J34" s="30"/>
      <c r="AA34" s="21">
        <f>IF($E34="","",VLOOKUP($E34,'[1]Prep Sorteo'!$A$7:$M$71,10,FALSE))</f>
      </c>
    </row>
    <row r="35" spans="1:27" s="20" customFormat="1" ht="18" customHeight="1">
      <c r="A35" s="36">
        <v>14</v>
      </c>
      <c r="B35" s="28">
        <f>IF($E35="","",VLOOKUP($E35,'[1]Prep Sorteo'!$A$7:$M$71,4,FALSE))</f>
        <v>5885176</v>
      </c>
      <c r="C35" s="27" t="str">
        <f>IF($E35="","",VLOOKUP($E35,'[1]Prep Sorteo'!$A$7:$M$71,9,FALSE))</f>
        <v>s/c</v>
      </c>
      <c r="D35" s="27">
        <f>IF($E35="","",VLOOKUP($E35,'[1]Prep Sorteo'!$A$7:$M$71,11,FALSE))</f>
        <v>0</v>
      </c>
      <c r="E35" s="26">
        <v>14</v>
      </c>
      <c r="F35" s="25" t="str">
        <f>IF($E35="","",CONCATENATE(VLOOKUP($E35,'[1]Prep Sorteo'!$A$7:$M$71,2,FALSE),", ",VLOOKUP($E35,'[1]Prep Sorteo'!$A$7:$M$71,3,FALSE)))</f>
        <v>SOLER PEÑA, NURIA</v>
      </c>
      <c r="G35" s="41" t="s">
        <v>50</v>
      </c>
      <c r="H35" s="37"/>
      <c r="I35" s="30"/>
      <c r="J35" s="30"/>
      <c r="AA35" s="21">
        <f>IF($E35="","",VLOOKUP($E35,'[1]Prep Sorteo'!$A$7:$M$71,10,FALSE))</f>
        <v>0</v>
      </c>
    </row>
    <row r="36" spans="1:27" s="20" customFormat="1" ht="18" customHeight="1">
      <c r="A36" s="36"/>
      <c r="B36" s="35"/>
      <c r="C36" s="34"/>
      <c r="D36" s="34"/>
      <c r="E36" s="40"/>
      <c r="F36" s="39"/>
      <c r="G36" s="37"/>
      <c r="H36" s="32" t="s">
        <v>12</v>
      </c>
      <c r="I36" s="31"/>
      <c r="J36" s="30"/>
      <c r="AA36" s="21">
        <f>IF($E36="","",VLOOKUP($E36,'[1]Prep Sorteo'!$A$7:$M$71,10,FALSE))</f>
      </c>
    </row>
    <row r="37" spans="1:27" s="20" customFormat="1" ht="18" customHeight="1">
      <c r="A37" s="36">
        <v>15</v>
      </c>
      <c r="B37" s="28">
        <f>IF($E37="","",VLOOKUP($E37,'[1]Prep Sorteo'!$A$7:$M$71,4,FALSE))</f>
        <v>0</v>
      </c>
      <c r="C37" s="27">
        <f>IF($E37="","",VLOOKUP($E37,'[1]Prep Sorteo'!$A$7:$M$71,9,FALSE))</f>
        <v>0</v>
      </c>
      <c r="D37" s="27">
        <f>IF($E37="","",VLOOKUP($E37,'[1]Prep Sorteo'!$A$7:$M$71,11,FALSE))</f>
        <v>0</v>
      </c>
      <c r="E37" s="26">
        <v>65</v>
      </c>
      <c r="F37" s="38" t="str">
        <f>IF($E37="","",CONCATENATE(VLOOKUP($E37,'[1]Prep Sorteo'!$A$7:$M$71,2,FALSE),", ",VLOOKUP($E37,'[1]Prep Sorteo'!$A$7:$M$71,3,FALSE)))</f>
        <v>Bye, </v>
      </c>
      <c r="G37" s="37"/>
      <c r="H37" s="30" t="s">
        <v>58</v>
      </c>
      <c r="I37" s="31"/>
      <c r="J37" s="30"/>
      <c r="AA37" s="21">
        <f>IF($E37="","",VLOOKUP($E37,'[1]Prep Sorteo'!$A$7:$M$71,10,FALSE))</f>
        <v>0</v>
      </c>
    </row>
    <row r="38" spans="1:27" s="20" customFormat="1" ht="18" customHeight="1">
      <c r="A38" s="36"/>
      <c r="B38" s="35"/>
      <c r="C38" s="34"/>
      <c r="D38" s="34"/>
      <c r="E38" s="30"/>
      <c r="F38" s="33"/>
      <c r="G38" s="32" t="s">
        <v>12</v>
      </c>
      <c r="H38" s="31"/>
      <c r="I38" s="31"/>
      <c r="J38" s="30"/>
      <c r="AA38" s="21">
        <f>IF($E38="","",VLOOKUP($E38,'[1]Prep Sorteo'!$A$7:$M$71,10,FALSE))</f>
      </c>
    </row>
    <row r="39" spans="1:27" s="20" customFormat="1" ht="18" customHeight="1">
      <c r="A39" s="29">
        <v>16</v>
      </c>
      <c r="B39" s="28">
        <f>IF($E39="","",VLOOKUP($E39,'[1]Prep Sorteo'!$A$7:$M$71,4,FALSE))</f>
        <v>5875325</v>
      </c>
      <c r="C39" s="27">
        <f>IF($E39="","",VLOOKUP($E39,'[1]Prep Sorteo'!$A$7:$M$71,9,FALSE))</f>
        <v>1200</v>
      </c>
      <c r="D39" s="27">
        <f>IF($E39="","",VLOOKUP($E39,'[1]Prep Sorteo'!$A$7:$M$71,11,FALSE))</f>
        <v>0</v>
      </c>
      <c r="E39" s="26">
        <v>2</v>
      </c>
      <c r="F39" s="25" t="str">
        <f>IF($E39="","",CONCATENATE(VLOOKUP($E39,'[1]Prep Sorteo'!$A$7:$M$71,2,FALSE),", ",VLOOKUP($E39,'[1]Prep Sorteo'!$A$7:$M$71,3,FALSE)))</f>
        <v>VICENS MIQUEL, MARTA</v>
      </c>
      <c r="G39" s="23"/>
      <c r="H39" s="24"/>
      <c r="I39" s="23"/>
      <c r="J39" s="22"/>
      <c r="AA39" s="21">
        <f>IF($E39="","",VLOOKUP($E39,'[1]Prep Sorteo'!$A$7:$M$71,10,FALSE))</f>
        <v>85</v>
      </c>
    </row>
    <row r="40" spans="1:10" ht="13.5" thickBot="1">
      <c r="A40" s="19"/>
      <c r="B40" s="19"/>
      <c r="C40" s="19"/>
      <c r="D40" s="19"/>
      <c r="E40" s="19"/>
      <c r="F40" s="19"/>
      <c r="G40" s="18"/>
      <c r="H40" s="18"/>
      <c r="I40" s="18"/>
      <c r="J40" s="18"/>
    </row>
    <row r="41" spans="1:10" s="3" customFormat="1" ht="9" customHeight="1">
      <c r="A41" s="125" t="s">
        <v>11</v>
      </c>
      <c r="B41" s="126"/>
      <c r="C41" s="126"/>
      <c r="D41" s="127"/>
      <c r="E41" s="17" t="s">
        <v>10</v>
      </c>
      <c r="F41" s="16" t="s">
        <v>9</v>
      </c>
      <c r="G41" s="131" t="s">
        <v>8</v>
      </c>
      <c r="H41" s="132"/>
      <c r="I41" s="133" t="s">
        <v>7</v>
      </c>
      <c r="J41" s="134"/>
    </row>
    <row r="42" spans="1:10" s="3" customFormat="1" ht="9" customHeight="1" thickBot="1">
      <c r="A42" s="143"/>
      <c r="B42" s="144"/>
      <c r="C42" s="144"/>
      <c r="D42" s="145"/>
      <c r="E42" s="15">
        <v>1</v>
      </c>
      <c r="F42" s="14" t="str">
        <f>F9</f>
        <v>VICENS MAS, ROSA</v>
      </c>
      <c r="G42" s="113"/>
      <c r="H42" s="114"/>
      <c r="I42" s="122"/>
      <c r="J42" s="123"/>
    </row>
    <row r="43" spans="1:10" s="3" customFormat="1" ht="9" customHeight="1">
      <c r="A43" s="138" t="s">
        <v>6</v>
      </c>
      <c r="B43" s="139"/>
      <c r="C43" s="139"/>
      <c r="D43" s="140"/>
      <c r="E43" s="13">
        <v>2</v>
      </c>
      <c r="F43" s="12" t="str">
        <f>F39</f>
        <v>VICENS MIQUEL, MARTA</v>
      </c>
      <c r="G43" s="113"/>
      <c r="H43" s="114"/>
      <c r="I43" s="122"/>
      <c r="J43" s="123"/>
    </row>
    <row r="44" spans="1:10" s="3" customFormat="1" ht="9" customHeight="1" thickBot="1">
      <c r="A44" s="141"/>
      <c r="B44" s="142"/>
      <c r="C44" s="142"/>
      <c r="D44" s="111"/>
      <c r="E44" s="13">
        <v>3</v>
      </c>
      <c r="F44" s="12" t="str">
        <f>IF($E$17=3,$F$17,IF($E$31=3,$F$31,""))</f>
        <v>CARAVACA SHAWCROSS, SERENA</v>
      </c>
      <c r="G44" s="113"/>
      <c r="H44" s="114"/>
      <c r="I44" s="122"/>
      <c r="J44" s="123"/>
    </row>
    <row r="45" spans="1:10" s="3" customFormat="1" ht="9" customHeight="1">
      <c r="A45" s="125" t="s">
        <v>5</v>
      </c>
      <c r="B45" s="126"/>
      <c r="C45" s="126"/>
      <c r="D45" s="127"/>
      <c r="E45" s="13">
        <v>4</v>
      </c>
      <c r="F45" s="12" t="str">
        <f>IF($E$17=4,$F$17,IF($E$31=4,$F$31,""))</f>
        <v>BERTHOLD, CRISTINA</v>
      </c>
      <c r="G45" s="113"/>
      <c r="H45" s="114"/>
      <c r="I45" s="122"/>
      <c r="J45" s="123"/>
    </row>
    <row r="46" spans="1:10" s="3" customFormat="1" ht="9" customHeight="1" thickBot="1">
      <c r="A46" s="128"/>
      <c r="B46" s="129"/>
      <c r="C46" s="129"/>
      <c r="D46" s="130"/>
      <c r="E46" s="11"/>
      <c r="F46" s="10"/>
      <c r="G46" s="113"/>
      <c r="H46" s="114"/>
      <c r="I46" s="122"/>
      <c r="J46" s="123"/>
    </row>
    <row r="47" spans="1:10" s="3" customFormat="1" ht="9" customHeight="1">
      <c r="A47" s="125" t="s">
        <v>4</v>
      </c>
      <c r="B47" s="126"/>
      <c r="C47" s="126"/>
      <c r="D47" s="127"/>
      <c r="E47" s="11"/>
      <c r="F47" s="10"/>
      <c r="G47" s="113"/>
      <c r="H47" s="114"/>
      <c r="I47" s="122"/>
      <c r="J47" s="123"/>
    </row>
    <row r="48" spans="1:10" s="3" customFormat="1" ht="9" customHeight="1">
      <c r="A48" s="135" t="str">
        <f>I6</f>
        <v>PEP JORDI MATAS RAMIS</v>
      </c>
      <c r="B48" s="136"/>
      <c r="C48" s="136"/>
      <c r="D48" s="137"/>
      <c r="E48" s="11"/>
      <c r="F48" s="10"/>
      <c r="G48" s="113"/>
      <c r="H48" s="114"/>
      <c r="I48" s="122"/>
      <c r="J48" s="123"/>
    </row>
    <row r="49" spans="1:10" s="3" customFormat="1" ht="9" customHeight="1" thickBot="1">
      <c r="A49" s="115">
        <f>('[1]Prep Torneo'!$E$7)</f>
        <v>3208825</v>
      </c>
      <c r="B49" s="116"/>
      <c r="C49" s="116"/>
      <c r="D49" s="117"/>
      <c r="E49" s="9"/>
      <c r="F49" s="8"/>
      <c r="G49" s="118"/>
      <c r="H49" s="119"/>
      <c r="I49" s="120"/>
      <c r="J49" s="121"/>
    </row>
    <row r="50" spans="2:10" s="3" customFormat="1" ht="12.75">
      <c r="B50" s="7" t="s">
        <v>3</v>
      </c>
      <c r="F50" s="5"/>
      <c r="G50" s="5"/>
      <c r="H50" s="4"/>
      <c r="I50" s="112" t="s">
        <v>2</v>
      </c>
      <c r="J50" s="112"/>
    </row>
    <row r="51" spans="6:10" s="3" customFormat="1" ht="12.75">
      <c r="F51" s="6" t="s">
        <v>1</v>
      </c>
      <c r="G51" s="124" t="s">
        <v>0</v>
      </c>
      <c r="H51" s="124"/>
      <c r="I51" s="5"/>
      <c r="J51" s="4"/>
    </row>
    <row r="52" ht="12.75"/>
  </sheetData>
  <sheetProtection password="CC8C" sheet="1"/>
  <mergeCells count="35">
    <mergeCell ref="A42:D42"/>
    <mergeCell ref="G42:H42"/>
    <mergeCell ref="I42:J42"/>
    <mergeCell ref="A1:J1"/>
    <mergeCell ref="A2:J2"/>
    <mergeCell ref="A3:E3"/>
    <mergeCell ref="A4:E4"/>
    <mergeCell ref="A5:E5"/>
    <mergeCell ref="A6:E6"/>
    <mergeCell ref="A41:D41"/>
    <mergeCell ref="G41:H41"/>
    <mergeCell ref="I41:J41"/>
    <mergeCell ref="I47:J47"/>
    <mergeCell ref="A48:D48"/>
    <mergeCell ref="G48:H48"/>
    <mergeCell ref="A43:D43"/>
    <mergeCell ref="G43:H43"/>
    <mergeCell ref="I43:J43"/>
    <mergeCell ref="A44:D44"/>
    <mergeCell ref="G44:H44"/>
    <mergeCell ref="I44:J44"/>
    <mergeCell ref="G51:H51"/>
    <mergeCell ref="I48:J48"/>
    <mergeCell ref="A45:D45"/>
    <mergeCell ref="G45:H45"/>
    <mergeCell ref="I45:J45"/>
    <mergeCell ref="A46:D46"/>
    <mergeCell ref="G46:H46"/>
    <mergeCell ref="I46:J46"/>
    <mergeCell ref="A47:D47"/>
    <mergeCell ref="I50:J50"/>
    <mergeCell ref="G47:H47"/>
    <mergeCell ref="A49:D49"/>
    <mergeCell ref="G49:H49"/>
    <mergeCell ref="I49:J49"/>
  </mergeCells>
  <conditionalFormatting sqref="B9:D39 F9:F39">
    <cfRule type="expression" priority="2" dxfId="1" stopIfTrue="1">
      <formula>AND($E9&lt;=$J$9,$AA9&gt;0)</formula>
    </cfRule>
  </conditionalFormatting>
  <conditionalFormatting sqref="E9 E13 E15 E19 E21 E23 E25 E27 E29 E31 E33 E35 E37 E39 E11 E17">
    <cfRule type="expression" priority="1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95" r:id="rId4"/>
  <drawing r:id="rId3"/>
  <legacyDrawing r:id="rId2"/>
  <oleObjects>
    <oleObject progId="CorelPhotoPaint.Image.8" shapeId="739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1" bestFit="1" customWidth="1"/>
    <col min="2" max="2" width="7.57421875" style="1" bestFit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1" bestFit="1" customWidth="1"/>
    <col min="7" max="10" width="13.7109375" style="2" customWidth="1"/>
    <col min="11" max="26" width="9.140625" style="1" customWidth="1"/>
    <col min="27" max="27" width="0" style="1" hidden="1" customWidth="1"/>
    <col min="28" max="16384" width="9.140625" style="1" customWidth="1"/>
  </cols>
  <sheetData>
    <row r="1" spans="1:10" s="70" customFormat="1" ht="24">
      <c r="A1" s="146" t="str">
        <f>('[2]Prep Torneo'!A5)</f>
        <v>XVIII MEMORIAL HERMANO TARSICIO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69" customFormat="1" ht="12.75">
      <c r="A2" s="147" t="s">
        <v>30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61" customFormat="1" ht="9" customHeight="1">
      <c r="A3" s="148" t="s">
        <v>29</v>
      </c>
      <c r="B3" s="148"/>
      <c r="C3" s="148"/>
      <c r="D3" s="148"/>
      <c r="E3" s="148"/>
      <c r="F3" s="68" t="s">
        <v>28</v>
      </c>
      <c r="G3" s="68" t="s">
        <v>27</v>
      </c>
      <c r="H3" s="64"/>
      <c r="I3" s="68" t="s">
        <v>26</v>
      </c>
      <c r="J3" s="62"/>
    </row>
    <row r="4" spans="1:10" s="56" customFormat="1" ht="9.75">
      <c r="A4" s="149">
        <f>('[2]Prep Torneo'!$A$7)</f>
        <v>40112</v>
      </c>
      <c r="B4" s="149"/>
      <c r="C4" s="149"/>
      <c r="D4" s="149"/>
      <c r="E4" s="149"/>
      <c r="F4" s="66" t="str">
        <f>('[2]Prep Torneo'!$B$7)</f>
        <v>BALEAR</v>
      </c>
      <c r="G4" s="66" t="str">
        <f>('[2]Prep Torneo'!$C$7)</f>
        <v>PALMA</v>
      </c>
      <c r="H4" s="72"/>
      <c r="I4" s="66" t="str">
        <f>('[2]Prep Torneo'!$D$7)</f>
        <v>C.T. LA SALLE</v>
      </c>
      <c r="J4" s="57"/>
    </row>
    <row r="5" spans="1:10" s="61" customFormat="1" ht="8.25">
      <c r="A5" s="148" t="s">
        <v>25</v>
      </c>
      <c r="B5" s="148"/>
      <c r="C5" s="148"/>
      <c r="D5" s="148"/>
      <c r="E5" s="148"/>
      <c r="F5" s="65" t="s">
        <v>24</v>
      </c>
      <c r="G5" s="64" t="s">
        <v>23</v>
      </c>
      <c r="H5" s="64"/>
      <c r="I5" s="63" t="s">
        <v>22</v>
      </c>
      <c r="J5" s="62"/>
    </row>
    <row r="6" spans="1:10" s="56" customFormat="1" ht="10.5" thickBot="1">
      <c r="A6" s="150" t="str">
        <f>('[2]Prep Torneo'!$A$9)</f>
        <v>NO</v>
      </c>
      <c r="B6" s="150"/>
      <c r="C6" s="150"/>
      <c r="D6" s="150"/>
      <c r="E6" s="150"/>
      <c r="F6" s="60" t="str">
        <f>('[2]Prep Torneo'!$B$9)</f>
        <v>ALEVIN</v>
      </c>
      <c r="G6" s="60" t="str">
        <f>('[2]Prep Torneo'!$C$9)</f>
        <v>FEMENINO</v>
      </c>
      <c r="H6" s="71"/>
      <c r="I6" s="58" t="str">
        <f>CONCATENATE('[2]Prep Torneo'!$D$9," ",'[2]Prep Torneo'!$E$9)</f>
        <v>PEP JORDI MATAS RAMIS</v>
      </c>
      <c r="J6" s="57"/>
    </row>
    <row r="7" spans="1:10" s="46" customFormat="1" ht="8.25">
      <c r="A7" s="55"/>
      <c r="B7" s="54" t="s">
        <v>21</v>
      </c>
      <c r="C7" s="53" t="s">
        <v>20</v>
      </c>
      <c r="D7" s="53" t="s">
        <v>19</v>
      </c>
      <c r="E7" s="54" t="s">
        <v>18</v>
      </c>
      <c r="F7" s="54" t="s">
        <v>17</v>
      </c>
      <c r="G7" s="53" t="s">
        <v>16</v>
      </c>
      <c r="H7" s="53" t="s">
        <v>15</v>
      </c>
      <c r="I7" s="53" t="s">
        <v>14</v>
      </c>
      <c r="J7" s="52"/>
    </row>
    <row r="8" spans="1:10" s="46" customFormat="1" ht="7.5" customHeight="1">
      <c r="A8" s="51"/>
      <c r="B8" s="50"/>
      <c r="C8" s="47"/>
      <c r="D8" s="47"/>
      <c r="E8" s="49"/>
      <c r="F8" s="48"/>
      <c r="G8" s="47"/>
      <c r="H8" s="47"/>
      <c r="I8" s="47"/>
      <c r="J8" s="47"/>
    </row>
    <row r="9" spans="1:27" s="20" customFormat="1" ht="18" customHeight="1">
      <c r="A9" s="29">
        <v>1</v>
      </c>
      <c r="B9" s="28">
        <f>IF($E9="","",VLOOKUP($E9,'[2]Prep Sorteo'!$A$7:$M$71,4,FALSE))</f>
        <v>5866754</v>
      </c>
      <c r="C9" s="27">
        <f>IF($E9="","",VLOOKUP($E9,'[2]Prep Sorteo'!$A$7:$M$71,9,FALSE))</f>
        <v>484</v>
      </c>
      <c r="D9" s="27">
        <f>IF($E9="","",VLOOKUP($E9,'[2]Prep Sorteo'!$A$7:$M$71,11,FALSE))</f>
        <v>0</v>
      </c>
      <c r="E9" s="26">
        <v>1</v>
      </c>
      <c r="F9" s="38" t="str">
        <f>IF($E9="","",CONCATENATE(VLOOKUP($E9,'[2]Prep Sorteo'!$A$7:$M$71,2,FALSE),", ",VLOOKUP($E9,'[2]Prep Sorteo'!$A$7:$M$71,3,FALSE)))</f>
        <v>DELICADO ORIHUELA, PATRICIA</v>
      </c>
      <c r="G9" s="22"/>
      <c r="H9" s="22"/>
      <c r="I9" s="22"/>
      <c r="J9" s="45">
        <f>'[2]Prep Sorteo'!G3</f>
        <v>4</v>
      </c>
      <c r="AA9" s="21">
        <f>IF($E9="","",VLOOKUP($E9,'[2]Prep Sorteo'!$A$7:$M$71,10,FALSE))</f>
        <v>298</v>
      </c>
    </row>
    <row r="10" spans="1:27" s="20" customFormat="1" ht="18" customHeight="1">
      <c r="A10" s="36"/>
      <c r="B10" s="35"/>
      <c r="C10" s="34"/>
      <c r="D10" s="34"/>
      <c r="E10" s="30"/>
      <c r="F10" s="33"/>
      <c r="G10" s="44" t="s">
        <v>36</v>
      </c>
      <c r="H10" s="31"/>
      <c r="I10" s="30"/>
      <c r="J10" s="30"/>
      <c r="AA10" s="21">
        <f>IF($E10="","",VLOOKUP($E10,'[2]Prep Sorteo'!$A$7:$M$71,10,FALSE))</f>
      </c>
    </row>
    <row r="11" spans="1:27" s="20" customFormat="1" ht="18" customHeight="1">
      <c r="A11" s="36">
        <v>2</v>
      </c>
      <c r="B11" s="28">
        <f>IF($E11="","",VLOOKUP($E11,'[2]Prep Sorteo'!$A$7:$M$71,4,FALSE))</f>
        <v>0</v>
      </c>
      <c r="C11" s="27">
        <f>IF($E11="","",VLOOKUP($E11,'[2]Prep Sorteo'!$A$7:$M$71,9,FALSE))</f>
        <v>0</v>
      </c>
      <c r="D11" s="27">
        <f>IF($E11="","",VLOOKUP($E11,'[2]Prep Sorteo'!$A$7:$M$71,11,FALSE))</f>
        <v>0</v>
      </c>
      <c r="E11" s="26">
        <v>65</v>
      </c>
      <c r="F11" s="25" t="str">
        <f>IF($E11="","",CONCATENATE(VLOOKUP($E11,'[2]Prep Sorteo'!$A$7:$M$71,2,FALSE),", ",VLOOKUP($E11,'[2]Prep Sorteo'!$A$7:$M$71,3,FALSE)))</f>
        <v>Bye, </v>
      </c>
      <c r="G11" s="41"/>
      <c r="H11" s="31"/>
      <c r="I11" s="30"/>
      <c r="J11" s="30"/>
      <c r="AA11" s="21">
        <f>IF($E11="","",VLOOKUP($E11,'[2]Prep Sorteo'!$A$7:$M$71,10,FALSE))</f>
        <v>0</v>
      </c>
    </row>
    <row r="12" spans="1:27" s="20" customFormat="1" ht="18" customHeight="1">
      <c r="A12" s="36"/>
      <c r="B12" s="35"/>
      <c r="C12" s="34"/>
      <c r="D12" s="34"/>
      <c r="E12" s="40"/>
      <c r="F12" s="39"/>
      <c r="G12" s="37"/>
      <c r="H12" s="42" t="s">
        <v>36</v>
      </c>
      <c r="I12" s="31"/>
      <c r="J12" s="30"/>
      <c r="AA12" s="21">
        <f>IF($E12="","",VLOOKUP($E12,'[2]Prep Sorteo'!$A$7:$M$71,10,FALSE))</f>
      </c>
    </row>
    <row r="13" spans="1:27" s="20" customFormat="1" ht="18" customHeight="1">
      <c r="A13" s="36">
        <v>3</v>
      </c>
      <c r="B13" s="28">
        <f>IF($E13="","",VLOOKUP($E13,'[2]Prep Sorteo'!$A$7:$M$71,4,FALSE))</f>
        <v>5873212</v>
      </c>
      <c r="C13" s="27">
        <f>IF($E13="","",VLOOKUP($E13,'[2]Prep Sorteo'!$A$7:$M$71,9,FALSE))</f>
        <v>1050</v>
      </c>
      <c r="D13" s="27">
        <f>IF($E13="","",VLOOKUP($E13,'[2]Prep Sorteo'!$A$7:$M$71,11,FALSE))</f>
        <v>0</v>
      </c>
      <c r="E13" s="26">
        <v>5</v>
      </c>
      <c r="F13" s="38" t="str">
        <f>IF($E13="","",CONCATENATE(VLOOKUP($E13,'[2]Prep Sorteo'!$A$7:$M$71,2,FALSE),", ",VLOOKUP($E13,'[2]Prep Sorteo'!$A$7:$M$71,3,FALSE)))</f>
        <v>SANS VALLESPIR, MERCE</v>
      </c>
      <c r="G13" s="37"/>
      <c r="H13" s="41" t="s">
        <v>59</v>
      </c>
      <c r="I13" s="31"/>
      <c r="J13" s="30"/>
      <c r="AA13" s="21">
        <f>IF($E13="","",VLOOKUP($E13,'[2]Prep Sorteo'!$A$7:$M$71,10,FALSE))</f>
        <v>106</v>
      </c>
    </row>
    <row r="14" spans="1:27" s="20" customFormat="1" ht="18" customHeight="1">
      <c r="A14" s="36"/>
      <c r="B14" s="35"/>
      <c r="C14" s="34"/>
      <c r="D14" s="34"/>
      <c r="E14" s="40"/>
      <c r="F14" s="33"/>
      <c r="G14" s="32" t="s">
        <v>37</v>
      </c>
      <c r="H14" s="37"/>
      <c r="I14" s="31"/>
      <c r="J14" s="30"/>
      <c r="AA14" s="21">
        <f>IF($E14="","",VLOOKUP($E14,'[2]Prep Sorteo'!$A$7:$M$71,10,FALSE))</f>
      </c>
    </row>
    <row r="15" spans="1:27" s="20" customFormat="1" ht="18" customHeight="1">
      <c r="A15" s="36">
        <v>4</v>
      </c>
      <c r="B15" s="28">
        <f>IF($E15="","",VLOOKUP($E15,'[2]Prep Sorteo'!$A$7:$M$71,4,FALSE))</f>
        <v>5885316</v>
      </c>
      <c r="C15" s="27">
        <f>IF($E15="","",VLOOKUP($E15,'[2]Prep Sorteo'!$A$7:$M$71,9,FALSE))</f>
        <v>4837</v>
      </c>
      <c r="D15" s="27">
        <f>IF($E15="","",VLOOKUP($E15,'[2]Prep Sorteo'!$A$7:$M$71,11,FALSE))</f>
        <v>0</v>
      </c>
      <c r="E15" s="26">
        <v>9</v>
      </c>
      <c r="F15" s="25" t="str">
        <f>IF($E15="","",CONCATENATE(VLOOKUP($E15,'[2]Prep Sorteo'!$A$7:$M$71,2,FALSE),", ",VLOOKUP($E15,'[2]Prep Sorteo'!$A$7:$M$71,3,FALSE)))</f>
        <v>OLIVER TROBAT, GABRIELA</v>
      </c>
      <c r="G15" s="31" t="s">
        <v>38</v>
      </c>
      <c r="H15" s="37"/>
      <c r="I15" s="31"/>
      <c r="J15" s="30"/>
      <c r="AA15" s="21">
        <f>IF($E15="","",VLOOKUP($E15,'[2]Prep Sorteo'!$A$7:$M$71,10,FALSE))</f>
        <v>3</v>
      </c>
    </row>
    <row r="16" spans="1:27" s="20" customFormat="1" ht="18" customHeight="1">
      <c r="A16" s="36"/>
      <c r="B16" s="35"/>
      <c r="C16" s="34"/>
      <c r="D16" s="34"/>
      <c r="E16" s="30"/>
      <c r="F16" s="39"/>
      <c r="G16" s="30"/>
      <c r="H16" s="37"/>
      <c r="I16" s="42" t="s">
        <v>36</v>
      </c>
      <c r="J16" s="31"/>
      <c r="AA16" s="21">
        <f>IF($E16="","",VLOOKUP($E16,'[2]Prep Sorteo'!$A$7:$M$71,10,FALSE))</f>
      </c>
    </row>
    <row r="17" spans="1:27" s="20" customFormat="1" ht="18" customHeight="1">
      <c r="A17" s="29">
        <v>5</v>
      </c>
      <c r="B17" s="28">
        <f>IF($E17="","",VLOOKUP($E17,'[2]Prep Sorteo'!$A$7:$M$71,4,FALSE))</f>
        <v>5867512</v>
      </c>
      <c r="C17" s="27">
        <f>IF($E17="","",VLOOKUP($E17,'[2]Prep Sorteo'!$A$7:$M$71,9,FALSE))</f>
        <v>895</v>
      </c>
      <c r="D17" s="27">
        <f>IF($E17="","",VLOOKUP($E17,'[2]Prep Sorteo'!$A$7:$M$71,11,FALSE))</f>
        <v>0</v>
      </c>
      <c r="E17" s="26">
        <v>4</v>
      </c>
      <c r="F17" s="38" t="str">
        <f>IF($E17="","",CONCATENATE(VLOOKUP($E17,'[2]Prep Sorteo'!$A$7:$M$71,2,FALSE),", ",VLOOKUP($E17,'[2]Prep Sorteo'!$A$7:$M$71,3,FALSE)))</f>
        <v>AUTONELL GELABERT, MIREIA</v>
      </c>
      <c r="G17" s="30"/>
      <c r="H17" s="37"/>
      <c r="I17" s="41" t="s">
        <v>70</v>
      </c>
      <c r="J17" s="30"/>
      <c r="AA17" s="21">
        <f>IF($E17="","",VLOOKUP($E17,'[2]Prep Sorteo'!$A$7:$M$71,10,FALSE))</f>
        <v>134</v>
      </c>
    </row>
    <row r="18" spans="1:27" s="20" customFormat="1" ht="18" customHeight="1">
      <c r="A18" s="36"/>
      <c r="B18" s="35"/>
      <c r="C18" s="34"/>
      <c r="D18" s="34"/>
      <c r="E18" s="30"/>
      <c r="F18" s="33"/>
      <c r="G18" s="42" t="s">
        <v>35</v>
      </c>
      <c r="H18" s="37"/>
      <c r="I18" s="37"/>
      <c r="J18" s="30"/>
      <c r="AA18" s="21">
        <f>IF($E18="","",VLOOKUP($E18,'[2]Prep Sorteo'!$A$7:$M$71,10,FALSE))</f>
      </c>
    </row>
    <row r="19" spans="1:27" s="20" customFormat="1" ht="18" customHeight="1">
      <c r="A19" s="36">
        <v>6</v>
      </c>
      <c r="B19" s="28">
        <f>IF($E19="","",VLOOKUP($E19,'[2]Prep Sorteo'!$A$7:$M$71,4,FALSE))</f>
        <v>0</v>
      </c>
      <c r="C19" s="27">
        <f>IF($E19="","",VLOOKUP($E19,'[2]Prep Sorteo'!$A$7:$M$71,9,FALSE))</f>
        <v>0</v>
      </c>
      <c r="D19" s="27">
        <f>IF($E19="","",VLOOKUP($E19,'[2]Prep Sorteo'!$A$7:$M$71,11,FALSE))</f>
        <v>0</v>
      </c>
      <c r="E19" s="26">
        <v>65</v>
      </c>
      <c r="F19" s="25" t="str">
        <f>IF($E19="","",CONCATENATE(VLOOKUP($E19,'[2]Prep Sorteo'!$A$7:$M$71,2,FALSE),", ",VLOOKUP($E19,'[2]Prep Sorteo'!$A$7:$M$71,3,FALSE)))</f>
        <v>Bye, </v>
      </c>
      <c r="G19" s="41"/>
      <c r="H19" s="37"/>
      <c r="I19" s="37"/>
      <c r="J19" s="30"/>
      <c r="AA19" s="21">
        <f>IF($E19="","",VLOOKUP($E19,'[2]Prep Sorteo'!$A$7:$M$71,10,FALSE))</f>
        <v>0</v>
      </c>
    </row>
    <row r="20" spans="1:27" s="20" customFormat="1" ht="18" customHeight="1">
      <c r="A20" s="36"/>
      <c r="B20" s="35"/>
      <c r="C20" s="34"/>
      <c r="D20" s="34"/>
      <c r="E20" s="40"/>
      <c r="F20" s="39"/>
      <c r="G20" s="37"/>
      <c r="H20" s="32" t="s">
        <v>35</v>
      </c>
      <c r="I20" s="37"/>
      <c r="J20" s="30"/>
      <c r="AA20" s="21">
        <f>IF($E20="","",VLOOKUP($E20,'[2]Prep Sorteo'!$A$7:$M$71,10,FALSE))</f>
      </c>
    </row>
    <row r="21" spans="1:27" s="20" customFormat="1" ht="18" customHeight="1">
      <c r="A21" s="36">
        <v>7</v>
      </c>
      <c r="B21" s="28">
        <f>IF($E21="","",VLOOKUP($E21,'[2]Prep Sorteo'!$A$7:$M$71,4,FALSE))</f>
        <v>5886231</v>
      </c>
      <c r="C21" s="27">
        <f>IF($E21="","",VLOOKUP($E21,'[2]Prep Sorteo'!$A$7:$M$71,9,FALSE))</f>
        <v>1178</v>
      </c>
      <c r="D21" s="27">
        <f>IF($E21="","",VLOOKUP($E21,'[2]Prep Sorteo'!$A$7:$M$71,11,FALSE))</f>
        <v>0</v>
      </c>
      <c r="E21" s="26">
        <v>6</v>
      </c>
      <c r="F21" s="38" t="str">
        <f>IF($E21="","",CONCATENATE(VLOOKUP($E21,'[2]Prep Sorteo'!$A$7:$M$71,2,FALSE),", ",VLOOKUP($E21,'[2]Prep Sorteo'!$A$7:$M$71,3,FALSE)))</f>
        <v>VICENS MAS, ROSA</v>
      </c>
      <c r="G21" s="37"/>
      <c r="H21" s="30" t="s">
        <v>60</v>
      </c>
      <c r="I21" s="37"/>
      <c r="J21" s="30"/>
      <c r="AA21" s="21">
        <f>IF($E21="","",VLOOKUP($E21,'[2]Prep Sorteo'!$A$7:$M$71,10,FALSE))</f>
        <v>88</v>
      </c>
    </row>
    <row r="22" spans="1:27" s="20" customFormat="1" ht="18" customHeight="1">
      <c r="A22" s="36"/>
      <c r="B22" s="35"/>
      <c r="C22" s="34"/>
      <c r="D22" s="34"/>
      <c r="E22" s="40"/>
      <c r="F22" s="33"/>
      <c r="G22" s="32" t="s">
        <v>13</v>
      </c>
      <c r="H22" s="31"/>
      <c r="I22" s="37"/>
      <c r="J22" s="30"/>
      <c r="AA22" s="21">
        <f>IF($E22="","",VLOOKUP($E22,'[2]Prep Sorteo'!$A$7:$M$71,10,FALSE))</f>
      </c>
    </row>
    <row r="23" spans="1:27" s="20" customFormat="1" ht="18" customHeight="1">
      <c r="A23" s="36">
        <v>8</v>
      </c>
      <c r="B23" s="28">
        <f>IF($E23="","",VLOOKUP($E23,'[2]Prep Sorteo'!$A$7:$M$71,4,FALSE))</f>
        <v>0</v>
      </c>
      <c r="C23" s="27">
        <f>IF($E23="","",VLOOKUP($E23,'[2]Prep Sorteo'!$A$7:$M$71,9,FALSE))</f>
        <v>0</v>
      </c>
      <c r="D23" s="27">
        <f>IF($E23="","",VLOOKUP($E23,'[2]Prep Sorteo'!$A$7:$M$71,11,FALSE))</f>
        <v>0</v>
      </c>
      <c r="E23" s="26">
        <v>65</v>
      </c>
      <c r="F23" s="25" t="str">
        <f>IF($E23="","",CONCATENATE(VLOOKUP($E23,'[2]Prep Sorteo'!$A$7:$M$71,2,FALSE),", ",VLOOKUP($E23,'[2]Prep Sorteo'!$A$7:$M$71,3,FALSE)))</f>
        <v>Bye, </v>
      </c>
      <c r="G23" s="31"/>
      <c r="H23" s="31"/>
      <c r="I23" s="37"/>
      <c r="J23" s="30"/>
      <c r="AA23" s="21">
        <f>IF($E23="","",VLOOKUP($E23,'[2]Prep Sorteo'!$A$7:$M$71,10,FALSE))</f>
        <v>0</v>
      </c>
    </row>
    <row r="24" spans="1:27" s="20" customFormat="1" ht="18" customHeight="1">
      <c r="A24" s="36"/>
      <c r="B24" s="35"/>
      <c r="C24" s="34"/>
      <c r="D24" s="34"/>
      <c r="E24" s="40"/>
      <c r="F24" s="39"/>
      <c r="G24" s="30"/>
      <c r="H24" s="31"/>
      <c r="I24" s="43"/>
      <c r="J24" s="42" t="s">
        <v>36</v>
      </c>
      <c r="AA24" s="21">
        <f>IF($E24="","",VLOOKUP($E24,'[2]Prep Sorteo'!$A$7:$M$71,10,FALSE))</f>
      </c>
    </row>
    <row r="25" spans="1:27" s="20" customFormat="1" ht="18" customHeight="1">
      <c r="A25" s="36">
        <v>9</v>
      </c>
      <c r="B25" s="28">
        <f>IF($E25="","",VLOOKUP($E25,'[2]Prep Sorteo'!$A$7:$M$71,4,FALSE))</f>
        <v>5877256</v>
      </c>
      <c r="C25" s="27">
        <f>IF($E25="","",VLOOKUP($E25,'[2]Prep Sorteo'!$A$7:$M$71,9,FALSE))</f>
        <v>2180</v>
      </c>
      <c r="D25" s="27">
        <f>IF($E25="","",VLOOKUP($E25,'[2]Prep Sorteo'!$A$7:$M$71,11,FALSE))</f>
        <v>0</v>
      </c>
      <c r="E25" s="26">
        <v>7</v>
      </c>
      <c r="F25" s="38" t="str">
        <f>IF($E25="","",CONCATENATE(VLOOKUP($E25,'[2]Prep Sorteo'!$A$7:$M$71,2,FALSE),", ",VLOOKUP($E25,'[2]Prep Sorteo'!$A$7:$M$71,3,FALSE)))</f>
        <v>MORANTA PICO, SARA</v>
      </c>
      <c r="G25" s="30"/>
      <c r="H25" s="30"/>
      <c r="I25" s="37"/>
      <c r="J25" s="31" t="s">
        <v>69</v>
      </c>
      <c r="AA25" s="21">
        <f>IF($E25="","",VLOOKUP($E25,'[2]Prep Sorteo'!$A$7:$M$71,10,FALSE))</f>
        <v>29</v>
      </c>
    </row>
    <row r="26" spans="1:27" s="20" customFormat="1" ht="18" customHeight="1">
      <c r="A26" s="36"/>
      <c r="B26" s="35"/>
      <c r="C26" s="34"/>
      <c r="D26" s="34"/>
      <c r="E26" s="40"/>
      <c r="F26" s="33"/>
      <c r="G26" s="42" t="s">
        <v>34</v>
      </c>
      <c r="H26" s="31"/>
      <c r="I26" s="37"/>
      <c r="J26" s="30"/>
      <c r="AA26" s="21">
        <f>IF($E26="","",VLOOKUP($E26,'[2]Prep Sorteo'!$A$7:$M$71,10,FALSE))</f>
      </c>
    </row>
    <row r="27" spans="1:27" s="20" customFormat="1" ht="18" customHeight="1">
      <c r="A27" s="36">
        <v>10</v>
      </c>
      <c r="B27" s="28">
        <f>IF($E27="","",VLOOKUP($E27,'[2]Prep Sorteo'!$A$7:$M$71,4,FALSE))</f>
        <v>0</v>
      </c>
      <c r="C27" s="27">
        <f>IF($E27="","",VLOOKUP($E27,'[2]Prep Sorteo'!$A$7:$M$71,9,FALSE))</f>
        <v>0</v>
      </c>
      <c r="D27" s="27">
        <f>IF($E27="","",VLOOKUP($E27,'[2]Prep Sorteo'!$A$7:$M$71,11,FALSE))</f>
        <v>0</v>
      </c>
      <c r="E27" s="26">
        <v>65</v>
      </c>
      <c r="F27" s="25" t="str">
        <f>IF($E27="","",CONCATENATE(VLOOKUP($E27,'[2]Prep Sorteo'!$A$7:$M$71,2,FALSE),", ",VLOOKUP($E27,'[2]Prep Sorteo'!$A$7:$M$71,3,FALSE)))</f>
        <v>Bye, </v>
      </c>
      <c r="G27" s="41"/>
      <c r="H27" s="31"/>
      <c r="I27" s="37"/>
      <c r="J27" s="30"/>
      <c r="AA27" s="21">
        <f>IF($E27="","",VLOOKUP($E27,'[2]Prep Sorteo'!$A$7:$M$71,10,FALSE))</f>
        <v>0</v>
      </c>
    </row>
    <row r="28" spans="1:27" s="20" customFormat="1" ht="18" customHeight="1">
      <c r="A28" s="36"/>
      <c r="B28" s="35"/>
      <c r="C28" s="34"/>
      <c r="D28" s="34"/>
      <c r="E28" s="40"/>
      <c r="F28" s="39"/>
      <c r="G28" s="37"/>
      <c r="H28" s="42" t="s">
        <v>33</v>
      </c>
      <c r="I28" s="37"/>
      <c r="J28" s="30"/>
      <c r="AA28" s="21">
        <f>IF($E28="","",VLOOKUP($E28,'[2]Prep Sorteo'!$A$7:$M$71,10,FALSE))</f>
      </c>
    </row>
    <row r="29" spans="1:27" s="20" customFormat="1" ht="18" customHeight="1">
      <c r="A29" s="36">
        <v>11</v>
      </c>
      <c r="B29" s="28">
        <f>IF($E29="","",VLOOKUP($E29,'[2]Prep Sorteo'!$A$7:$M$71,4,FALSE))</f>
        <v>0</v>
      </c>
      <c r="C29" s="27">
        <f>IF($E29="","",VLOOKUP($E29,'[2]Prep Sorteo'!$A$7:$M$71,9,FALSE))</f>
        <v>0</v>
      </c>
      <c r="D29" s="27">
        <f>IF($E29="","",VLOOKUP($E29,'[2]Prep Sorteo'!$A$7:$M$71,11,FALSE))</f>
        <v>0</v>
      </c>
      <c r="E29" s="26">
        <v>65</v>
      </c>
      <c r="F29" s="38" t="str">
        <f>IF($E29="","",CONCATENATE(VLOOKUP($E29,'[2]Prep Sorteo'!$A$7:$M$71,2,FALSE),", ",VLOOKUP($E29,'[2]Prep Sorteo'!$A$7:$M$71,3,FALSE)))</f>
        <v>Bye, </v>
      </c>
      <c r="G29" s="37"/>
      <c r="H29" s="41" t="s">
        <v>61</v>
      </c>
      <c r="I29" s="37"/>
      <c r="J29" s="30"/>
      <c r="AA29" s="21">
        <f>IF($E29="","",VLOOKUP($E29,'[2]Prep Sorteo'!$A$7:$M$71,10,FALSE))</f>
        <v>0</v>
      </c>
    </row>
    <row r="30" spans="1:27" s="20" customFormat="1" ht="18" customHeight="1">
      <c r="A30" s="36"/>
      <c r="B30" s="35"/>
      <c r="C30" s="34"/>
      <c r="D30" s="34"/>
      <c r="E30" s="30"/>
      <c r="F30" s="33"/>
      <c r="G30" s="32" t="s">
        <v>33</v>
      </c>
      <c r="H30" s="37"/>
      <c r="I30" s="37"/>
      <c r="J30" s="30"/>
      <c r="AA30" s="21">
        <f>IF($E30="","",VLOOKUP($E30,'[2]Prep Sorteo'!$A$7:$M$71,10,FALSE))</f>
      </c>
    </row>
    <row r="31" spans="1:27" s="20" customFormat="1" ht="18" customHeight="1">
      <c r="A31" s="29">
        <v>12</v>
      </c>
      <c r="B31" s="28">
        <f>IF($E31="","",VLOOKUP($E31,'[2]Prep Sorteo'!$A$7:$M$71,4,FALSE))</f>
        <v>5848166</v>
      </c>
      <c r="C31" s="27">
        <f>IF($E31="","",VLOOKUP($E31,'[2]Prep Sorteo'!$A$7:$M$71,9,FALSE))</f>
        <v>564</v>
      </c>
      <c r="D31" s="27">
        <f>IF($E31="","",VLOOKUP($E31,'[2]Prep Sorteo'!$A$7:$M$71,11,FALSE))</f>
        <v>0</v>
      </c>
      <c r="E31" s="26">
        <v>3</v>
      </c>
      <c r="F31" s="25" t="str">
        <f>IF($E31="","",CONCATENATE(VLOOKUP($E31,'[2]Prep Sorteo'!$A$7:$M$71,2,FALSE),", ",VLOOKUP($E31,'[2]Prep Sorteo'!$A$7:$M$71,3,FALSE)))</f>
        <v>ROTGER MARTORELL, AINA MARIA</v>
      </c>
      <c r="G31" s="31"/>
      <c r="H31" s="37"/>
      <c r="I31" s="37"/>
      <c r="J31" s="30"/>
      <c r="AA31" s="21">
        <f>IF($E31="","",VLOOKUP($E31,'[2]Prep Sorteo'!$A$7:$M$71,10,FALSE))</f>
        <v>250</v>
      </c>
    </row>
    <row r="32" spans="1:27" s="20" customFormat="1" ht="18" customHeight="1">
      <c r="A32" s="36"/>
      <c r="B32" s="35"/>
      <c r="C32" s="34"/>
      <c r="D32" s="34"/>
      <c r="E32" s="30"/>
      <c r="F32" s="39"/>
      <c r="G32" s="30"/>
      <c r="H32" s="37"/>
      <c r="I32" s="32" t="s">
        <v>33</v>
      </c>
      <c r="J32" s="31"/>
      <c r="AA32" s="21">
        <f>IF($E32="","",VLOOKUP($E32,'[2]Prep Sorteo'!$A$7:$M$71,10,FALSE))</f>
      </c>
    </row>
    <row r="33" spans="1:27" s="20" customFormat="1" ht="18" customHeight="1">
      <c r="A33" s="36">
        <v>13</v>
      </c>
      <c r="B33" s="28">
        <f>IF($E33="","",VLOOKUP($E33,'[2]Prep Sorteo'!$A$7:$M$71,4,FALSE))</f>
        <v>0</v>
      </c>
      <c r="C33" s="27">
        <f>IF($E33="","",VLOOKUP($E33,'[2]Prep Sorteo'!$A$7:$M$71,9,FALSE))</f>
        <v>0</v>
      </c>
      <c r="D33" s="27">
        <f>IF($E33="","",VLOOKUP($E33,'[2]Prep Sorteo'!$A$7:$M$71,11,FALSE))</f>
        <v>0</v>
      </c>
      <c r="E33" s="26">
        <v>65</v>
      </c>
      <c r="F33" s="38" t="str">
        <f>IF($E33="","",CONCATENATE(VLOOKUP($E33,'[2]Prep Sorteo'!$A$7:$M$71,2,FALSE),", ",VLOOKUP($E33,'[2]Prep Sorteo'!$A$7:$M$71,3,FALSE)))</f>
        <v>Bye, </v>
      </c>
      <c r="G33" s="30"/>
      <c r="H33" s="37"/>
      <c r="I33" s="30" t="s">
        <v>68</v>
      </c>
      <c r="J33" s="30"/>
      <c r="AA33" s="21">
        <f>IF($E33="","",VLOOKUP($E33,'[2]Prep Sorteo'!$A$7:$M$71,10,FALSE))</f>
        <v>0</v>
      </c>
    </row>
    <row r="34" spans="1:27" s="20" customFormat="1" ht="18" customHeight="1">
      <c r="A34" s="36"/>
      <c r="B34" s="35"/>
      <c r="C34" s="34"/>
      <c r="D34" s="34"/>
      <c r="E34" s="40"/>
      <c r="F34" s="33"/>
      <c r="G34" s="42" t="s">
        <v>32</v>
      </c>
      <c r="H34" s="37"/>
      <c r="I34" s="30"/>
      <c r="J34" s="30"/>
      <c r="AA34" s="21">
        <f>IF($E34="","",VLOOKUP($E34,'[2]Prep Sorteo'!$A$7:$M$71,10,FALSE))</f>
      </c>
    </row>
    <row r="35" spans="1:27" s="20" customFormat="1" ht="18" customHeight="1">
      <c r="A35" s="36">
        <v>14</v>
      </c>
      <c r="B35" s="28">
        <f>IF($E35="","",VLOOKUP($E35,'[2]Prep Sorteo'!$A$7:$M$71,4,FALSE))</f>
        <v>5889540</v>
      </c>
      <c r="C35" s="27">
        <f>IF($E35="","",VLOOKUP($E35,'[2]Prep Sorteo'!$A$7:$M$71,9,FALSE))</f>
        <v>3131</v>
      </c>
      <c r="D35" s="27">
        <f>IF($E35="","",VLOOKUP($E35,'[2]Prep Sorteo'!$A$7:$M$71,11,FALSE))</f>
        <v>0</v>
      </c>
      <c r="E35" s="26">
        <v>8</v>
      </c>
      <c r="F35" s="25" t="str">
        <f>IF($E35="","",CONCATENATE(VLOOKUP($E35,'[2]Prep Sorteo'!$A$7:$M$71,2,FALSE),", ",VLOOKUP($E35,'[2]Prep Sorteo'!$A$7:$M$71,3,FALSE)))</f>
        <v>LEMM LOPEZ, MAR</v>
      </c>
      <c r="G35" s="41"/>
      <c r="H35" s="37"/>
      <c r="I35" s="30"/>
      <c r="J35" s="30"/>
      <c r="AA35" s="21">
        <f>IF($E35="","",VLOOKUP($E35,'[2]Prep Sorteo'!$A$7:$M$71,10,FALSE))</f>
        <v>12</v>
      </c>
    </row>
    <row r="36" spans="1:27" s="20" customFormat="1" ht="18" customHeight="1">
      <c r="A36" s="36"/>
      <c r="B36" s="35"/>
      <c r="C36" s="34"/>
      <c r="D36" s="34"/>
      <c r="E36" s="40"/>
      <c r="F36" s="39"/>
      <c r="G36" s="37"/>
      <c r="H36" s="32" t="s">
        <v>31</v>
      </c>
      <c r="I36" s="31"/>
      <c r="J36" s="30"/>
      <c r="AA36" s="21">
        <f>IF($E36="","",VLOOKUP($E36,'[2]Prep Sorteo'!$A$7:$M$71,10,FALSE))</f>
      </c>
    </row>
    <row r="37" spans="1:27" s="20" customFormat="1" ht="18" customHeight="1">
      <c r="A37" s="36">
        <v>15</v>
      </c>
      <c r="B37" s="28">
        <f>IF($E37="","",VLOOKUP($E37,'[2]Prep Sorteo'!$A$7:$M$71,4,FALSE))</f>
        <v>0</v>
      </c>
      <c r="C37" s="27">
        <f>IF($E37="","",VLOOKUP($E37,'[2]Prep Sorteo'!$A$7:$M$71,9,FALSE))</f>
        <v>0</v>
      </c>
      <c r="D37" s="27">
        <f>IF($E37="","",VLOOKUP($E37,'[2]Prep Sorteo'!$A$7:$M$71,11,FALSE))</f>
        <v>0</v>
      </c>
      <c r="E37" s="26">
        <v>65</v>
      </c>
      <c r="F37" s="38" t="str">
        <f>IF($E37="","",CONCATENATE(VLOOKUP($E37,'[2]Prep Sorteo'!$A$7:$M$71,2,FALSE),", ",VLOOKUP($E37,'[2]Prep Sorteo'!$A$7:$M$71,3,FALSE)))</f>
        <v>Bye, </v>
      </c>
      <c r="G37" s="37"/>
      <c r="H37" s="30" t="s">
        <v>38</v>
      </c>
      <c r="I37" s="31"/>
      <c r="J37" s="30"/>
      <c r="AA37" s="21">
        <f>IF($E37="","",VLOOKUP($E37,'[2]Prep Sorteo'!$A$7:$M$71,10,FALSE))</f>
        <v>0</v>
      </c>
    </row>
    <row r="38" spans="1:27" s="20" customFormat="1" ht="18" customHeight="1">
      <c r="A38" s="36"/>
      <c r="B38" s="35"/>
      <c r="C38" s="34"/>
      <c r="D38" s="34"/>
      <c r="E38" s="30"/>
      <c r="F38" s="33"/>
      <c r="G38" s="32" t="s">
        <v>31</v>
      </c>
      <c r="H38" s="31"/>
      <c r="I38" s="31"/>
      <c r="J38" s="30"/>
      <c r="AA38" s="21">
        <f>IF($E38="","",VLOOKUP($E38,'[2]Prep Sorteo'!$A$7:$M$71,10,FALSE))</f>
      </c>
    </row>
    <row r="39" spans="1:27" s="20" customFormat="1" ht="18" customHeight="1">
      <c r="A39" s="29">
        <v>16</v>
      </c>
      <c r="B39" s="28">
        <f>IF($E39="","",VLOOKUP($E39,'[2]Prep Sorteo'!$A$7:$M$71,4,FALSE))</f>
        <v>5866762</v>
      </c>
      <c r="C39" s="27">
        <f>IF($E39="","",VLOOKUP($E39,'[2]Prep Sorteo'!$A$7:$M$71,9,FALSE))</f>
        <v>548</v>
      </c>
      <c r="D39" s="27">
        <f>IF($E39="","",VLOOKUP($E39,'[2]Prep Sorteo'!$A$7:$M$71,11,FALSE))</f>
        <v>0</v>
      </c>
      <c r="E39" s="26">
        <v>2</v>
      </c>
      <c r="F39" s="25" t="str">
        <f>IF($E39="","",CONCATENATE(VLOOKUP($E39,'[2]Prep Sorteo'!$A$7:$M$71,2,FALSE),", ",VLOOKUP($E39,'[2]Prep Sorteo'!$A$7:$M$71,3,FALSE)))</f>
        <v>MAS MARTIN, IRENE</v>
      </c>
      <c r="G39" s="23"/>
      <c r="H39" s="24"/>
      <c r="I39" s="23"/>
      <c r="J39" s="22"/>
      <c r="AA39" s="21">
        <f>IF($E39="","",VLOOKUP($E39,'[2]Prep Sorteo'!$A$7:$M$71,10,FALSE))</f>
        <v>260</v>
      </c>
    </row>
    <row r="40" spans="1:10" ht="13.5" thickBot="1">
      <c r="A40" s="19"/>
      <c r="B40" s="19"/>
      <c r="C40" s="19"/>
      <c r="D40" s="19"/>
      <c r="E40" s="19"/>
      <c r="F40" s="19"/>
      <c r="G40" s="18"/>
      <c r="H40" s="18"/>
      <c r="I40" s="18"/>
      <c r="J40" s="18"/>
    </row>
    <row r="41" spans="1:10" s="3" customFormat="1" ht="9" customHeight="1">
      <c r="A41" s="125" t="s">
        <v>11</v>
      </c>
      <c r="B41" s="126"/>
      <c r="C41" s="126"/>
      <c r="D41" s="127"/>
      <c r="E41" s="17" t="s">
        <v>10</v>
      </c>
      <c r="F41" s="16" t="s">
        <v>9</v>
      </c>
      <c r="G41" s="131" t="s">
        <v>8</v>
      </c>
      <c r="H41" s="132"/>
      <c r="I41" s="133" t="s">
        <v>7</v>
      </c>
      <c r="J41" s="134"/>
    </row>
    <row r="42" spans="1:10" s="3" customFormat="1" ht="9" customHeight="1" thickBot="1">
      <c r="A42" s="143"/>
      <c r="B42" s="144"/>
      <c r="C42" s="144"/>
      <c r="D42" s="145"/>
      <c r="E42" s="15">
        <v>1</v>
      </c>
      <c r="F42" s="14" t="str">
        <f>F9</f>
        <v>DELICADO ORIHUELA, PATRICIA</v>
      </c>
      <c r="G42" s="113"/>
      <c r="H42" s="114"/>
      <c r="I42" s="122"/>
      <c r="J42" s="123"/>
    </row>
    <row r="43" spans="1:10" s="3" customFormat="1" ht="9" customHeight="1">
      <c r="A43" s="138" t="s">
        <v>6</v>
      </c>
      <c r="B43" s="139"/>
      <c r="C43" s="139"/>
      <c r="D43" s="140"/>
      <c r="E43" s="13">
        <v>2</v>
      </c>
      <c r="F43" s="12" t="str">
        <f>F39</f>
        <v>MAS MARTIN, IRENE</v>
      </c>
      <c r="G43" s="113"/>
      <c r="H43" s="114"/>
      <c r="I43" s="122"/>
      <c r="J43" s="123"/>
    </row>
    <row r="44" spans="1:10" s="3" customFormat="1" ht="9" customHeight="1" thickBot="1">
      <c r="A44" s="141"/>
      <c r="B44" s="142"/>
      <c r="C44" s="142"/>
      <c r="D44" s="111"/>
      <c r="E44" s="13">
        <v>3</v>
      </c>
      <c r="F44" s="12" t="str">
        <f>IF($E$17=3,$F$17,IF($E$31=3,$F$31,""))</f>
        <v>ROTGER MARTORELL, AINA MARIA</v>
      </c>
      <c r="G44" s="113"/>
      <c r="H44" s="114"/>
      <c r="I44" s="122"/>
      <c r="J44" s="123"/>
    </row>
    <row r="45" spans="1:10" s="3" customFormat="1" ht="9" customHeight="1">
      <c r="A45" s="125" t="s">
        <v>5</v>
      </c>
      <c r="B45" s="126"/>
      <c r="C45" s="126"/>
      <c r="D45" s="127"/>
      <c r="E45" s="13">
        <v>4</v>
      </c>
      <c r="F45" s="12" t="str">
        <f>IF($E$17=4,$F$17,IF($E$31=4,$F$31,""))</f>
        <v>AUTONELL GELABERT, MIREIA</v>
      </c>
      <c r="G45" s="113"/>
      <c r="H45" s="114"/>
      <c r="I45" s="122"/>
      <c r="J45" s="123"/>
    </row>
    <row r="46" spans="1:10" s="3" customFormat="1" ht="9" customHeight="1" thickBot="1">
      <c r="A46" s="128"/>
      <c r="B46" s="129"/>
      <c r="C46" s="129"/>
      <c r="D46" s="130"/>
      <c r="E46" s="11"/>
      <c r="F46" s="10"/>
      <c r="G46" s="113"/>
      <c r="H46" s="114"/>
      <c r="I46" s="122"/>
      <c r="J46" s="123"/>
    </row>
    <row r="47" spans="1:10" s="3" customFormat="1" ht="9" customHeight="1">
      <c r="A47" s="125" t="s">
        <v>4</v>
      </c>
      <c r="B47" s="126"/>
      <c r="C47" s="126"/>
      <c r="D47" s="127"/>
      <c r="E47" s="11"/>
      <c r="F47" s="10"/>
      <c r="G47" s="113"/>
      <c r="H47" s="114"/>
      <c r="I47" s="122"/>
      <c r="J47" s="123"/>
    </row>
    <row r="48" spans="1:10" s="3" customFormat="1" ht="9" customHeight="1">
      <c r="A48" s="135" t="str">
        <f>I6</f>
        <v>PEP JORDI MATAS RAMIS</v>
      </c>
      <c r="B48" s="136"/>
      <c r="C48" s="136"/>
      <c r="D48" s="137"/>
      <c r="E48" s="11"/>
      <c r="F48" s="10"/>
      <c r="G48" s="113"/>
      <c r="H48" s="114"/>
      <c r="I48" s="122"/>
      <c r="J48" s="123"/>
    </row>
    <row r="49" spans="1:10" s="3" customFormat="1" ht="9" customHeight="1" thickBot="1">
      <c r="A49" s="115">
        <f>('[2]Prep Torneo'!$E$7)</f>
        <v>3208825</v>
      </c>
      <c r="B49" s="116"/>
      <c r="C49" s="116"/>
      <c r="D49" s="117"/>
      <c r="E49" s="9"/>
      <c r="F49" s="8"/>
      <c r="G49" s="118"/>
      <c r="H49" s="119"/>
      <c r="I49" s="120"/>
      <c r="J49" s="121"/>
    </row>
    <row r="50" spans="2:10" s="3" customFormat="1" ht="12.75">
      <c r="B50" s="7" t="s">
        <v>3</v>
      </c>
      <c r="F50" s="5"/>
      <c r="G50" s="5"/>
      <c r="H50" s="4"/>
      <c r="I50" s="112" t="s">
        <v>2</v>
      </c>
      <c r="J50" s="112"/>
    </row>
    <row r="51" spans="6:10" s="3" customFormat="1" ht="12.75">
      <c r="F51" s="6" t="s">
        <v>1</v>
      </c>
      <c r="G51" s="124" t="s">
        <v>0</v>
      </c>
      <c r="H51" s="124"/>
      <c r="I51" s="5"/>
      <c r="J51" s="4"/>
    </row>
    <row r="52" ht="12.75"/>
  </sheetData>
  <sheetProtection password="CC8C" sheet="1"/>
  <mergeCells count="35">
    <mergeCell ref="A42:D42"/>
    <mergeCell ref="G42:H42"/>
    <mergeCell ref="I42:J42"/>
    <mergeCell ref="A1:J1"/>
    <mergeCell ref="A2:J2"/>
    <mergeCell ref="A3:E3"/>
    <mergeCell ref="A4:E4"/>
    <mergeCell ref="A5:E5"/>
    <mergeCell ref="A6:E6"/>
    <mergeCell ref="A41:D41"/>
    <mergeCell ref="G41:H41"/>
    <mergeCell ref="I41:J41"/>
    <mergeCell ref="I47:J47"/>
    <mergeCell ref="A48:D48"/>
    <mergeCell ref="G48:H48"/>
    <mergeCell ref="A43:D43"/>
    <mergeCell ref="G43:H43"/>
    <mergeCell ref="I43:J43"/>
    <mergeCell ref="A44:D44"/>
    <mergeCell ref="G44:H44"/>
    <mergeCell ref="I44:J44"/>
    <mergeCell ref="G51:H51"/>
    <mergeCell ref="I48:J48"/>
    <mergeCell ref="A45:D45"/>
    <mergeCell ref="G45:H45"/>
    <mergeCell ref="I45:J45"/>
    <mergeCell ref="A46:D46"/>
    <mergeCell ref="G46:H46"/>
    <mergeCell ref="I46:J46"/>
    <mergeCell ref="A47:D47"/>
    <mergeCell ref="I50:J50"/>
    <mergeCell ref="G47:H47"/>
    <mergeCell ref="A49:D49"/>
    <mergeCell ref="G49:H49"/>
    <mergeCell ref="I49:J49"/>
  </mergeCells>
  <conditionalFormatting sqref="B9:D39 F9:F39">
    <cfRule type="expression" priority="2" dxfId="1" stopIfTrue="1">
      <formula>AND($E9&lt;=$J$9,$AA9&gt;0)</formula>
    </cfRule>
  </conditionalFormatting>
  <conditionalFormatting sqref="E9 E13 E15 E19 E21 E23 E25 E27 E29 E31 E33 E35 E37 E39 E11 E17">
    <cfRule type="expression" priority="1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95" r:id="rId4"/>
  <drawing r:id="rId3"/>
  <legacyDrawing r:id="rId2"/>
  <oleObjects>
    <oleObject progId="CorelPhotoPaint.Image.8" shapeId="739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1" bestFit="1" customWidth="1"/>
    <col min="2" max="2" width="7.57421875" style="1" bestFit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1" bestFit="1" customWidth="1"/>
    <col min="7" max="10" width="13.7109375" style="2" customWidth="1"/>
    <col min="11" max="26" width="9.140625" style="1" customWidth="1"/>
    <col min="27" max="27" width="0" style="1" hidden="1" customWidth="1"/>
    <col min="28" max="16384" width="9.140625" style="1" customWidth="1"/>
  </cols>
  <sheetData>
    <row r="1" spans="1:10" s="70" customFormat="1" ht="24">
      <c r="A1" s="146" t="str">
        <f>('[3]Prep Torneo'!A5)</f>
        <v>XVIII MEMORIAL HERMANO TARSICIO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69" customFormat="1" ht="12.75">
      <c r="A2" s="147" t="s">
        <v>30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61" customFormat="1" ht="9" customHeight="1">
      <c r="A3" s="148" t="s">
        <v>29</v>
      </c>
      <c r="B3" s="148"/>
      <c r="C3" s="148"/>
      <c r="D3" s="148"/>
      <c r="E3" s="148"/>
      <c r="F3" s="68" t="s">
        <v>28</v>
      </c>
      <c r="G3" s="68" t="s">
        <v>27</v>
      </c>
      <c r="H3" s="64"/>
      <c r="I3" s="68" t="s">
        <v>26</v>
      </c>
      <c r="J3" s="62"/>
    </row>
    <row r="4" spans="1:10" s="56" customFormat="1" ht="9.75">
      <c r="A4" s="149">
        <f>('[3]Prep Torneo'!$A$7)</f>
        <v>40112</v>
      </c>
      <c r="B4" s="149"/>
      <c r="C4" s="149"/>
      <c r="D4" s="149"/>
      <c r="E4" s="149"/>
      <c r="F4" s="66" t="str">
        <f>('[3]Prep Torneo'!$B$7)</f>
        <v>BALEAR</v>
      </c>
      <c r="G4" s="66" t="str">
        <f>('[3]Prep Torneo'!$C$7)</f>
        <v>PALMA</v>
      </c>
      <c r="H4" s="74"/>
      <c r="I4" s="66" t="str">
        <f>('[3]Prep Torneo'!$D$7)</f>
        <v>C.T. LA SALLE</v>
      </c>
      <c r="J4" s="57"/>
    </row>
    <row r="5" spans="1:10" s="61" customFormat="1" ht="8.25">
      <c r="A5" s="148" t="s">
        <v>25</v>
      </c>
      <c r="B5" s="148"/>
      <c r="C5" s="148"/>
      <c r="D5" s="148"/>
      <c r="E5" s="148"/>
      <c r="F5" s="65" t="s">
        <v>24</v>
      </c>
      <c r="G5" s="64" t="s">
        <v>23</v>
      </c>
      <c r="H5" s="64"/>
      <c r="I5" s="63" t="s">
        <v>22</v>
      </c>
      <c r="J5" s="62"/>
    </row>
    <row r="6" spans="1:10" s="56" customFormat="1" ht="10.5" thickBot="1">
      <c r="A6" s="150" t="str">
        <f>('[3]Prep Torneo'!$A$9)</f>
        <v>NO</v>
      </c>
      <c r="B6" s="150"/>
      <c r="C6" s="150"/>
      <c r="D6" s="150"/>
      <c r="E6" s="150"/>
      <c r="F6" s="60" t="str">
        <f>('[3]Prep Torneo'!$B$9)</f>
        <v>INFANTIL</v>
      </c>
      <c r="G6" s="60" t="str">
        <f>('[3]Prep Torneo'!$C$9)</f>
        <v>FEMENINO</v>
      </c>
      <c r="H6" s="73"/>
      <c r="I6" s="58" t="str">
        <f>CONCATENATE('[3]Prep Torneo'!$D$9," ",'[3]Prep Torneo'!$E$9)</f>
        <v>PEP JORDI MATAS RAMIS</v>
      </c>
      <c r="J6" s="57"/>
    </row>
    <row r="7" spans="1:10" s="46" customFormat="1" ht="8.25">
      <c r="A7" s="55"/>
      <c r="B7" s="54" t="s">
        <v>21</v>
      </c>
      <c r="C7" s="53" t="s">
        <v>20</v>
      </c>
      <c r="D7" s="53" t="s">
        <v>19</v>
      </c>
      <c r="E7" s="54" t="s">
        <v>18</v>
      </c>
      <c r="F7" s="54" t="s">
        <v>17</v>
      </c>
      <c r="G7" s="53" t="s">
        <v>16</v>
      </c>
      <c r="H7" s="53" t="s">
        <v>15</v>
      </c>
      <c r="I7" s="53" t="s">
        <v>14</v>
      </c>
      <c r="J7" s="52"/>
    </row>
    <row r="8" spans="1:10" s="46" customFormat="1" ht="7.5" customHeight="1">
      <c r="A8" s="51"/>
      <c r="B8" s="50"/>
      <c r="C8" s="47"/>
      <c r="D8" s="47"/>
      <c r="E8" s="49"/>
      <c r="F8" s="48"/>
      <c r="G8" s="47"/>
      <c r="H8" s="47"/>
      <c r="I8" s="47"/>
      <c r="J8" s="47"/>
    </row>
    <row r="9" spans="1:27" s="20" customFormat="1" ht="18" customHeight="1">
      <c r="A9" s="29">
        <v>1</v>
      </c>
      <c r="B9" s="28">
        <f>IF($E9="","",VLOOKUP($E9,'[3]Prep Sorteo'!$A$7:$M$71,4,FALSE))</f>
        <v>5851193</v>
      </c>
      <c r="C9" s="27">
        <f>IF($E9="","",VLOOKUP($E9,'[3]Prep Sorteo'!$A$7:$M$71,9,FALSE))</f>
        <v>386</v>
      </c>
      <c r="D9" s="27">
        <f>IF($E9="","",VLOOKUP($E9,'[3]Prep Sorteo'!$A$7:$M$71,11,FALSE))</f>
        <v>0</v>
      </c>
      <c r="E9" s="26">
        <v>1</v>
      </c>
      <c r="F9" s="38" t="str">
        <f>IF($E9="","",CONCATENATE(VLOOKUP($E9,'[3]Prep Sorteo'!$A$7:$M$71,2,FALSE),", ",VLOOKUP($E9,'[3]Prep Sorteo'!$A$7:$M$71,3,FALSE)))</f>
        <v>VICENS MIQUEL, MARINA</v>
      </c>
      <c r="G9" s="22"/>
      <c r="H9" s="22"/>
      <c r="I9" s="22"/>
      <c r="J9" s="45">
        <f>'[3]Prep Sorteo'!G3</f>
        <v>4</v>
      </c>
      <c r="AA9" s="21">
        <f>IF($E9="","",VLOOKUP($E9,'[3]Prep Sorteo'!$A$7:$M$71,10,FALSE))</f>
        <v>392</v>
      </c>
    </row>
    <row r="10" spans="1:27" s="20" customFormat="1" ht="18" customHeight="1">
      <c r="A10" s="36"/>
      <c r="B10" s="35"/>
      <c r="C10" s="34"/>
      <c r="D10" s="34"/>
      <c r="E10" s="30"/>
      <c r="F10" s="33"/>
      <c r="G10" s="44" t="s">
        <v>12</v>
      </c>
      <c r="H10" s="31"/>
      <c r="I10" s="30"/>
      <c r="J10" s="30"/>
      <c r="AA10" s="21">
        <f>IF($E10="","",VLOOKUP($E10,'[3]Prep Sorteo'!$A$7:$M$71,10,FALSE))</f>
      </c>
    </row>
    <row r="11" spans="1:27" s="20" customFormat="1" ht="18" customHeight="1">
      <c r="A11" s="36">
        <v>2</v>
      </c>
      <c r="B11" s="28">
        <f>IF($E11="","",VLOOKUP($E11,'[3]Prep Sorteo'!$A$7:$M$71,4,FALSE))</f>
        <v>5886249</v>
      </c>
      <c r="C11" s="27">
        <f>IF($E11="","",VLOOKUP($E11,'[3]Prep Sorteo'!$A$7:$M$71,9,FALSE))</f>
        <v>1942</v>
      </c>
      <c r="D11" s="27">
        <f>IF($E11="","",VLOOKUP($E11,'[3]Prep Sorteo'!$A$7:$M$71,11,FALSE))</f>
        <v>0</v>
      </c>
      <c r="E11" s="26">
        <v>12</v>
      </c>
      <c r="F11" s="25" t="str">
        <f>IF($E11="","",CONCATENATE(VLOOKUP($E11,'[3]Prep Sorteo'!$A$7:$M$71,2,FALSE),", ",VLOOKUP($E11,'[3]Prep Sorteo'!$A$7:$M$71,3,FALSE)))</f>
        <v>ALOMAR CORTES, CATERINA</v>
      </c>
      <c r="G11" s="41" t="s">
        <v>38</v>
      </c>
      <c r="H11" s="31"/>
      <c r="I11" s="30"/>
      <c r="J11" s="30"/>
      <c r="AA11" s="21">
        <f>IF($E11="","",VLOOKUP($E11,'[3]Prep Sorteo'!$A$7:$M$71,10,FALSE))</f>
        <v>37</v>
      </c>
    </row>
    <row r="12" spans="1:27" s="20" customFormat="1" ht="18" customHeight="1">
      <c r="A12" s="36"/>
      <c r="B12" s="35"/>
      <c r="C12" s="34"/>
      <c r="D12" s="34"/>
      <c r="E12" s="40"/>
      <c r="F12" s="39"/>
      <c r="G12" s="37"/>
      <c r="H12" s="42" t="s">
        <v>12</v>
      </c>
      <c r="I12" s="31"/>
      <c r="J12" s="30"/>
      <c r="AA12" s="21">
        <f>IF($E12="","",VLOOKUP($E12,'[3]Prep Sorteo'!$A$7:$M$71,10,FALSE))</f>
      </c>
    </row>
    <row r="13" spans="1:27" s="20" customFormat="1" ht="18" customHeight="1">
      <c r="A13" s="36">
        <v>3</v>
      </c>
      <c r="B13" s="28">
        <f>IF($E13="","",VLOOKUP($E13,'[3]Prep Sorteo'!$A$7:$M$71,4,FALSE))</f>
        <v>5866837</v>
      </c>
      <c r="C13" s="27">
        <f>IF($E13="","",VLOOKUP($E13,'[3]Prep Sorteo'!$A$7:$M$71,9,FALSE))</f>
        <v>709</v>
      </c>
      <c r="D13" s="27">
        <f>IF($E13="","",VLOOKUP($E13,'[3]Prep Sorteo'!$A$7:$M$71,11,FALSE))</f>
        <v>0</v>
      </c>
      <c r="E13" s="26">
        <v>5</v>
      </c>
      <c r="F13" s="38" t="str">
        <f>IF($E13="","",CONCATENATE(VLOOKUP($E13,'[3]Prep Sorteo'!$A$7:$M$71,2,FALSE),", ",VLOOKUP($E13,'[3]Prep Sorteo'!$A$7:$M$71,3,FALSE)))</f>
        <v>ROSSELLI SEBASTIAN, LAURA</v>
      </c>
      <c r="G13" s="37"/>
      <c r="H13" s="41" t="s">
        <v>66</v>
      </c>
      <c r="I13" s="31"/>
      <c r="J13" s="30"/>
      <c r="AA13" s="21">
        <f>IF($E13="","",VLOOKUP($E13,'[3]Prep Sorteo'!$A$7:$M$71,10,FALSE))</f>
        <v>190</v>
      </c>
    </row>
    <row r="14" spans="1:27" s="20" customFormat="1" ht="18" customHeight="1">
      <c r="A14" s="36"/>
      <c r="B14" s="35"/>
      <c r="C14" s="34"/>
      <c r="D14" s="34"/>
      <c r="E14" s="40"/>
      <c r="F14" s="33"/>
      <c r="G14" s="32" t="s">
        <v>51</v>
      </c>
      <c r="H14" s="37"/>
      <c r="I14" s="31"/>
      <c r="J14" s="30"/>
      <c r="AA14" s="21">
        <f>IF($E14="","",VLOOKUP($E14,'[3]Prep Sorteo'!$A$7:$M$71,10,FALSE))</f>
      </c>
    </row>
    <row r="15" spans="1:27" s="20" customFormat="1" ht="18" customHeight="1">
      <c r="A15" s="36">
        <v>4</v>
      </c>
      <c r="B15" s="28">
        <f>IF($E15="","",VLOOKUP($E15,'[3]Prep Sorteo'!$A$7:$M$71,4,FALSE))</f>
        <v>5853850</v>
      </c>
      <c r="C15" s="27">
        <f>IF($E15="","",VLOOKUP($E15,'[3]Prep Sorteo'!$A$7:$M$71,9,FALSE))</f>
        <v>1747</v>
      </c>
      <c r="D15" s="27">
        <f>IF($E15="","",VLOOKUP($E15,'[3]Prep Sorteo'!$A$7:$M$71,11,FALSE))</f>
        <v>0</v>
      </c>
      <c r="E15" s="26">
        <v>11</v>
      </c>
      <c r="F15" s="25" t="str">
        <f>IF($E15="","",CONCATENATE(VLOOKUP($E15,'[3]Prep Sorteo'!$A$7:$M$71,2,FALSE),", ",VLOOKUP($E15,'[3]Prep Sorteo'!$A$7:$M$71,3,FALSE)))</f>
        <v>ROSSELLO KNABE, MARINA</v>
      </c>
      <c r="G15" s="31" t="s">
        <v>52</v>
      </c>
      <c r="H15" s="37"/>
      <c r="I15" s="31"/>
      <c r="J15" s="30"/>
      <c r="AA15" s="21">
        <f>IF($E15="","",VLOOKUP($E15,'[3]Prep Sorteo'!$A$7:$M$71,10,FALSE))</f>
        <v>44</v>
      </c>
    </row>
    <row r="16" spans="1:27" s="20" customFormat="1" ht="18" customHeight="1">
      <c r="A16" s="36"/>
      <c r="B16" s="35"/>
      <c r="C16" s="34"/>
      <c r="D16" s="34"/>
      <c r="E16" s="30"/>
      <c r="F16" s="39"/>
      <c r="G16" s="30"/>
      <c r="H16" s="37"/>
      <c r="I16" s="42" t="s">
        <v>12</v>
      </c>
      <c r="J16" s="31"/>
      <c r="AA16" s="21">
        <f>IF($E16="","",VLOOKUP($E16,'[3]Prep Sorteo'!$A$7:$M$71,10,FALSE))</f>
      </c>
    </row>
    <row r="17" spans="1:27" s="20" customFormat="1" ht="18" customHeight="1">
      <c r="A17" s="29">
        <v>5</v>
      </c>
      <c r="B17" s="28">
        <f>IF($E17="","",VLOOKUP($E17,'[3]Prep Sorteo'!$A$7:$M$71,4,FALSE))</f>
        <v>5866762</v>
      </c>
      <c r="C17" s="27">
        <f>IF($E17="","",VLOOKUP($E17,'[3]Prep Sorteo'!$A$7:$M$71,9,FALSE))</f>
        <v>548</v>
      </c>
      <c r="D17" s="27">
        <f>IF($E17="","",VLOOKUP($E17,'[3]Prep Sorteo'!$A$7:$M$71,11,FALSE))</f>
        <v>0</v>
      </c>
      <c r="E17" s="26">
        <v>3</v>
      </c>
      <c r="F17" s="38" t="str">
        <f>IF($E17="","",CONCATENATE(VLOOKUP($E17,'[3]Prep Sorteo'!$A$7:$M$71,2,FALSE),", ",VLOOKUP($E17,'[3]Prep Sorteo'!$A$7:$M$71,3,FALSE)))</f>
        <v>MAS MARTIN, IRENE</v>
      </c>
      <c r="G17" s="30"/>
      <c r="H17" s="37"/>
      <c r="I17" s="41" t="s">
        <v>70</v>
      </c>
      <c r="J17" s="30"/>
      <c r="AA17" s="21">
        <f>IF($E17="","",VLOOKUP($E17,'[3]Prep Sorteo'!$A$7:$M$71,10,FALSE))</f>
        <v>260</v>
      </c>
    </row>
    <row r="18" spans="1:27" s="20" customFormat="1" ht="18" customHeight="1">
      <c r="A18" s="36"/>
      <c r="B18" s="35"/>
      <c r="C18" s="34"/>
      <c r="D18" s="34"/>
      <c r="E18" s="30"/>
      <c r="F18" s="33"/>
      <c r="G18" s="42" t="s">
        <v>31</v>
      </c>
      <c r="H18" s="37"/>
      <c r="I18" s="37"/>
      <c r="J18" s="30"/>
      <c r="AA18" s="21">
        <f>IF($E18="","",VLOOKUP($E18,'[3]Prep Sorteo'!$A$7:$M$71,10,FALSE))</f>
      </c>
    </row>
    <row r="19" spans="1:27" s="20" customFormat="1" ht="18" customHeight="1">
      <c r="A19" s="36">
        <v>6</v>
      </c>
      <c r="B19" s="28">
        <f>IF($E19="","",VLOOKUP($E19,'[3]Prep Sorteo'!$A$7:$M$71,4,FALSE))</f>
        <v>5853404</v>
      </c>
      <c r="C19" s="27">
        <f>IF($E19="","",VLOOKUP($E19,'[3]Prep Sorteo'!$A$7:$M$71,9,FALSE))</f>
        <v>2943</v>
      </c>
      <c r="D19" s="27">
        <f>IF($E19="","",VLOOKUP($E19,'[3]Prep Sorteo'!$A$7:$M$71,11,FALSE))</f>
        <v>0</v>
      </c>
      <c r="E19" s="26">
        <v>13</v>
      </c>
      <c r="F19" s="25" t="str">
        <f>IF($E19="","",CONCATENATE(VLOOKUP($E19,'[3]Prep Sorteo'!$A$7:$M$71,2,FALSE),", ",VLOOKUP($E19,'[3]Prep Sorteo'!$A$7:$M$71,3,FALSE)))</f>
        <v>REUS FUSTER, ANABEL</v>
      </c>
      <c r="G19" s="41" t="s">
        <v>53</v>
      </c>
      <c r="H19" s="37"/>
      <c r="I19" s="37"/>
      <c r="J19" s="30"/>
      <c r="AA19" s="21">
        <f>IF($E19="","",VLOOKUP($E19,'[3]Prep Sorteo'!$A$7:$M$71,10,FALSE))</f>
        <v>14</v>
      </c>
    </row>
    <row r="20" spans="1:27" s="20" customFormat="1" ht="18" customHeight="1">
      <c r="A20" s="36"/>
      <c r="B20" s="35"/>
      <c r="C20" s="34"/>
      <c r="D20" s="34"/>
      <c r="E20" s="40"/>
      <c r="F20" s="39"/>
      <c r="G20" s="37"/>
      <c r="H20" s="32" t="s">
        <v>31</v>
      </c>
      <c r="I20" s="37"/>
      <c r="J20" s="30"/>
      <c r="AA20" s="21">
        <f>IF($E20="","",VLOOKUP($E20,'[3]Prep Sorteo'!$A$7:$M$71,10,FALSE))</f>
      </c>
    </row>
    <row r="21" spans="1:27" s="20" customFormat="1" ht="18" customHeight="1">
      <c r="A21" s="36">
        <v>7</v>
      </c>
      <c r="B21" s="28">
        <f>IF($E21="","",VLOOKUP($E21,'[3]Prep Sorteo'!$A$7:$M$71,4,FALSE))</f>
        <v>5854519</v>
      </c>
      <c r="C21" s="27">
        <f>IF($E21="","",VLOOKUP($E21,'[3]Prep Sorteo'!$A$7:$M$71,9,FALSE))</f>
        <v>720</v>
      </c>
      <c r="D21" s="27">
        <f>IF($E21="","",VLOOKUP($E21,'[3]Prep Sorteo'!$A$7:$M$71,11,FALSE))</f>
        <v>0</v>
      </c>
      <c r="E21" s="26">
        <v>6</v>
      </c>
      <c r="F21" s="38" t="str">
        <f>IF($E21="","",CONCATENATE(VLOOKUP($E21,'[3]Prep Sorteo'!$A$7:$M$71,2,FALSE),", ",VLOOKUP($E21,'[3]Prep Sorteo'!$A$7:$M$71,3,FALSE)))</f>
        <v>CARAVACA SHOWCROSS, ESTEFY</v>
      </c>
      <c r="G21" s="37"/>
      <c r="H21" s="30" t="s">
        <v>65</v>
      </c>
      <c r="I21" s="37"/>
      <c r="J21" s="30"/>
      <c r="AA21" s="21">
        <f>IF($E21="","",VLOOKUP($E21,'[3]Prep Sorteo'!$A$7:$M$71,10,FALSE))</f>
        <v>184</v>
      </c>
    </row>
    <row r="22" spans="1:27" s="20" customFormat="1" ht="18" customHeight="1">
      <c r="A22" s="36"/>
      <c r="B22" s="35"/>
      <c r="C22" s="34"/>
      <c r="D22" s="34"/>
      <c r="E22" s="40"/>
      <c r="F22" s="33"/>
      <c r="G22" s="32" t="s">
        <v>54</v>
      </c>
      <c r="H22" s="31"/>
      <c r="I22" s="37"/>
      <c r="J22" s="30"/>
      <c r="AA22" s="21">
        <f>IF($E22="","",VLOOKUP($E22,'[3]Prep Sorteo'!$A$7:$M$71,10,FALSE))</f>
      </c>
    </row>
    <row r="23" spans="1:27" s="20" customFormat="1" ht="18" customHeight="1">
      <c r="A23" s="36">
        <v>8</v>
      </c>
      <c r="B23" s="28">
        <f>IF($E23="","",VLOOKUP($E23,'[3]Prep Sorteo'!$A$7:$M$71,4,FALSE))</f>
        <v>5823051</v>
      </c>
      <c r="C23" s="27" t="str">
        <f>IF($E23="","",VLOOKUP($E23,'[3]Prep Sorteo'!$A$7:$M$71,9,FALSE))</f>
        <v>s/c</v>
      </c>
      <c r="D23" s="27">
        <f>IF($E23="","",VLOOKUP($E23,'[3]Prep Sorteo'!$A$7:$M$71,11,FALSE))</f>
        <v>0</v>
      </c>
      <c r="E23" s="26">
        <v>16</v>
      </c>
      <c r="F23" s="25" t="str">
        <f>IF($E23="","",CONCATENATE(VLOOKUP($E23,'[3]Prep Sorteo'!$A$7:$M$71,2,FALSE),", ",VLOOKUP($E23,'[3]Prep Sorteo'!$A$7:$M$71,3,FALSE)))</f>
        <v>PARRA JAUME, INES</v>
      </c>
      <c r="G23" s="31" t="s">
        <v>55</v>
      </c>
      <c r="H23" s="31"/>
      <c r="I23" s="37"/>
      <c r="J23" s="30"/>
      <c r="AA23" s="21">
        <f>IF($E23="","",VLOOKUP($E23,'[3]Prep Sorteo'!$A$7:$M$71,10,FALSE))</f>
        <v>0</v>
      </c>
    </row>
    <row r="24" spans="1:27" s="20" customFormat="1" ht="18" customHeight="1">
      <c r="A24" s="36"/>
      <c r="B24" s="35"/>
      <c r="C24" s="34"/>
      <c r="D24" s="34"/>
      <c r="E24" s="40"/>
      <c r="F24" s="39"/>
      <c r="G24" s="30"/>
      <c r="H24" s="31"/>
      <c r="I24" s="43"/>
      <c r="J24" s="42" t="s">
        <v>12</v>
      </c>
      <c r="AA24" s="21">
        <f>IF($E24="","",VLOOKUP($E24,'[3]Prep Sorteo'!$A$7:$M$71,10,FALSE))</f>
      </c>
    </row>
    <row r="25" spans="1:27" s="20" customFormat="1" ht="18" customHeight="1">
      <c r="A25" s="36">
        <v>9</v>
      </c>
      <c r="B25" s="28">
        <f>IF($E25="","",VLOOKUP($E25,'[3]Prep Sorteo'!$A$7:$M$71,4,FALSE))</f>
        <v>5873212</v>
      </c>
      <c r="C25" s="27">
        <f>IF($E25="","",VLOOKUP($E25,'[3]Prep Sorteo'!$A$7:$M$71,9,FALSE))</f>
        <v>1050</v>
      </c>
      <c r="D25" s="27">
        <f>IF($E25="","",VLOOKUP($E25,'[3]Prep Sorteo'!$A$7:$M$71,11,FALSE))</f>
        <v>0</v>
      </c>
      <c r="E25" s="26">
        <v>9</v>
      </c>
      <c r="F25" s="38" t="str">
        <f>IF($E25="","",CONCATENATE(VLOOKUP($E25,'[3]Prep Sorteo'!$A$7:$M$71,2,FALSE),", ",VLOOKUP($E25,'[3]Prep Sorteo'!$A$7:$M$71,3,FALSE)))</f>
        <v>SANS VALLESPIR, MERCE</v>
      </c>
      <c r="G25" s="30"/>
      <c r="H25" s="30"/>
      <c r="I25" s="37"/>
      <c r="J25" s="31" t="s">
        <v>71</v>
      </c>
      <c r="AA25" s="21">
        <f>IF($E25="","",VLOOKUP($E25,'[3]Prep Sorteo'!$A$7:$M$71,10,FALSE))</f>
        <v>106</v>
      </c>
    </row>
    <row r="26" spans="1:27" s="20" customFormat="1" ht="18" customHeight="1">
      <c r="A26" s="36"/>
      <c r="B26" s="35"/>
      <c r="C26" s="34"/>
      <c r="D26" s="34"/>
      <c r="E26" s="40"/>
      <c r="F26" s="33"/>
      <c r="G26" s="42" t="s">
        <v>37</v>
      </c>
      <c r="H26" s="31"/>
      <c r="I26" s="37"/>
      <c r="J26" s="30"/>
      <c r="AA26" s="21">
        <f>IF($E26="","",VLOOKUP($E26,'[3]Prep Sorteo'!$A$7:$M$71,10,FALSE))</f>
      </c>
    </row>
    <row r="27" spans="1:27" s="20" customFormat="1" ht="18" customHeight="1">
      <c r="A27" s="36">
        <v>10</v>
      </c>
      <c r="B27" s="28">
        <f>IF($E27="","",VLOOKUP($E27,'[3]Prep Sorteo'!$A$7:$M$71,4,FALSE))</f>
        <v>5855369</v>
      </c>
      <c r="C27" s="27">
        <f>IF($E27="","",VLOOKUP($E27,'[3]Prep Sorteo'!$A$7:$M$71,9,FALSE))</f>
        <v>735</v>
      </c>
      <c r="D27" s="27">
        <f>IF($E27="","",VLOOKUP($E27,'[3]Prep Sorteo'!$A$7:$M$71,11,FALSE))</f>
        <v>0</v>
      </c>
      <c r="E27" s="26">
        <v>7</v>
      </c>
      <c r="F27" s="25" t="str">
        <f>IF($E27="","",CONCATENATE(VLOOKUP($E27,'[3]Prep Sorteo'!$A$7:$M$71,2,FALSE),", ",VLOOKUP($E27,'[3]Prep Sorteo'!$A$7:$M$71,3,FALSE)))</f>
        <v>BISBAL MINGUEZ, YOLANDA</v>
      </c>
      <c r="G27" s="41" t="s">
        <v>62</v>
      </c>
      <c r="H27" s="31"/>
      <c r="I27" s="37"/>
      <c r="J27" s="30"/>
      <c r="AA27" s="21">
        <f>IF($E27="","",VLOOKUP($E27,'[3]Prep Sorteo'!$A$7:$M$71,10,FALSE))</f>
        <v>181</v>
      </c>
    </row>
    <row r="28" spans="1:27" s="20" customFormat="1" ht="18" customHeight="1">
      <c r="A28" s="36"/>
      <c r="B28" s="35"/>
      <c r="C28" s="34"/>
      <c r="D28" s="34"/>
      <c r="E28" s="40"/>
      <c r="F28" s="39"/>
      <c r="G28" s="37"/>
      <c r="H28" s="42" t="s">
        <v>40</v>
      </c>
      <c r="I28" s="37"/>
      <c r="J28" s="30"/>
      <c r="AA28" s="21">
        <f>IF($E28="","",VLOOKUP($E28,'[3]Prep Sorteo'!$A$7:$M$71,10,FALSE))</f>
      </c>
    </row>
    <row r="29" spans="1:27" s="20" customFormat="1" ht="18" customHeight="1">
      <c r="A29" s="36">
        <v>11</v>
      </c>
      <c r="B29" s="28">
        <f>IF($E29="","",VLOOKUP($E29,'[3]Prep Sorteo'!$A$7:$M$71,4,FALSE))</f>
        <v>5855484</v>
      </c>
      <c r="C29" s="27">
        <f>IF($E29="","",VLOOKUP($E29,'[3]Prep Sorteo'!$A$7:$M$71,9,FALSE))</f>
        <v>1228</v>
      </c>
      <c r="D29" s="27">
        <f>IF($E29="","",VLOOKUP($E29,'[3]Prep Sorteo'!$A$7:$M$71,11,FALSE))</f>
        <v>0</v>
      </c>
      <c r="E29" s="26">
        <v>10</v>
      </c>
      <c r="F29" s="38" t="str">
        <f>IF($E29="","",CONCATENATE(VLOOKUP($E29,'[3]Prep Sorteo'!$A$7:$M$71,2,FALSE),", ",VLOOKUP($E29,'[3]Prep Sorteo'!$A$7:$M$71,3,FALSE)))</f>
        <v>PAYERAS SOLER, ALBA</v>
      </c>
      <c r="G29" s="37"/>
      <c r="H29" s="41" t="s">
        <v>65</v>
      </c>
      <c r="I29" s="37"/>
      <c r="J29" s="30"/>
      <c r="AA29" s="21">
        <f>IF($E29="","",VLOOKUP($E29,'[3]Prep Sorteo'!$A$7:$M$71,10,FALSE))</f>
        <v>82</v>
      </c>
    </row>
    <row r="30" spans="1:27" s="20" customFormat="1" ht="18" customHeight="1">
      <c r="A30" s="36"/>
      <c r="B30" s="35"/>
      <c r="C30" s="34"/>
      <c r="D30" s="34"/>
      <c r="E30" s="30"/>
      <c r="F30" s="33"/>
      <c r="G30" s="32" t="s">
        <v>40</v>
      </c>
      <c r="H30" s="37"/>
      <c r="I30" s="37"/>
      <c r="J30" s="30"/>
      <c r="AA30" s="21">
        <f>IF($E30="","",VLOOKUP($E30,'[3]Prep Sorteo'!$A$7:$M$71,10,FALSE))</f>
      </c>
    </row>
    <row r="31" spans="1:27" s="20" customFormat="1" ht="18" customHeight="1">
      <c r="A31" s="29">
        <v>12</v>
      </c>
      <c r="B31" s="28">
        <f>IF($E31="","",VLOOKUP($E31,'[3]Prep Sorteo'!$A$7:$M$71,4,FALSE))</f>
        <v>5836111</v>
      </c>
      <c r="C31" s="27">
        <f>IF($E31="","",VLOOKUP($E31,'[3]Prep Sorteo'!$A$7:$M$71,9,FALSE))</f>
        <v>661</v>
      </c>
      <c r="D31" s="27">
        <f>IF($E31="","",VLOOKUP($E31,'[3]Prep Sorteo'!$A$7:$M$71,11,FALSE))</f>
        <v>0</v>
      </c>
      <c r="E31" s="26">
        <v>4</v>
      </c>
      <c r="F31" s="25" t="str">
        <f>IF($E31="","",CONCATENATE(VLOOKUP($E31,'[3]Prep Sorteo'!$A$7:$M$71,2,FALSE),", ",VLOOKUP($E31,'[3]Prep Sorteo'!$A$7:$M$71,3,FALSE)))</f>
        <v>FUSTER MOYA, NATALIA</v>
      </c>
      <c r="G31" s="31" t="s">
        <v>63</v>
      </c>
      <c r="H31" s="37"/>
      <c r="I31" s="37"/>
      <c r="J31" s="30"/>
      <c r="AA31" s="21">
        <f>IF($E31="","",VLOOKUP($E31,'[3]Prep Sorteo'!$A$7:$M$71,10,FALSE))</f>
        <v>207</v>
      </c>
    </row>
    <row r="32" spans="1:27" s="20" customFormat="1" ht="18" customHeight="1">
      <c r="A32" s="36"/>
      <c r="B32" s="35"/>
      <c r="C32" s="34"/>
      <c r="D32" s="34"/>
      <c r="E32" s="30"/>
      <c r="F32" s="39"/>
      <c r="G32" s="30"/>
      <c r="H32" s="37"/>
      <c r="I32" s="32" t="s">
        <v>36</v>
      </c>
      <c r="J32" s="31"/>
      <c r="AA32" s="21">
        <f>IF($E32="","",VLOOKUP($E32,'[3]Prep Sorteo'!$A$7:$M$71,10,FALSE))</f>
      </c>
    </row>
    <row r="33" spans="1:27" s="20" customFormat="1" ht="18" customHeight="1">
      <c r="A33" s="36">
        <v>13</v>
      </c>
      <c r="B33" s="28">
        <f>IF($E33="","",VLOOKUP($E33,'[3]Prep Sorteo'!$A$7:$M$71,4,FALSE))</f>
        <v>5889508</v>
      </c>
      <c r="C33" s="27" t="str">
        <f>IF($E33="","",VLOOKUP($E33,'[3]Prep Sorteo'!$A$7:$M$71,9,FALSE))</f>
        <v>s/c</v>
      </c>
      <c r="D33" s="27">
        <f>IF($E33="","",VLOOKUP($E33,'[3]Prep Sorteo'!$A$7:$M$71,11,FALSE))</f>
        <v>0</v>
      </c>
      <c r="E33" s="26">
        <v>15</v>
      </c>
      <c r="F33" s="38" t="str">
        <f>IF($E33="","",CONCATENATE(VLOOKUP($E33,'[3]Prep Sorteo'!$A$7:$M$71,2,FALSE),", ",VLOOKUP($E33,'[3]Prep Sorteo'!$A$7:$M$71,3,FALSE)))</f>
        <v>GONZALEZ BORRAS, ESTER</v>
      </c>
      <c r="G33" s="30"/>
      <c r="H33" s="37"/>
      <c r="I33" s="30" t="s">
        <v>43</v>
      </c>
      <c r="J33" s="30"/>
      <c r="AA33" s="21">
        <f>IF($E33="","",VLOOKUP($E33,'[3]Prep Sorteo'!$A$7:$M$71,10,FALSE))</f>
        <v>0</v>
      </c>
    </row>
    <row r="34" spans="1:27" s="20" customFormat="1" ht="18" customHeight="1">
      <c r="A34" s="36"/>
      <c r="B34" s="35"/>
      <c r="C34" s="34"/>
      <c r="D34" s="34"/>
      <c r="E34" s="40"/>
      <c r="F34" s="33"/>
      <c r="G34" s="42" t="s">
        <v>35</v>
      </c>
      <c r="H34" s="37"/>
      <c r="I34" s="30"/>
      <c r="J34" s="30"/>
      <c r="AA34" s="21">
        <f>IF($E34="","",VLOOKUP($E34,'[3]Prep Sorteo'!$A$7:$M$71,10,FALSE))</f>
      </c>
    </row>
    <row r="35" spans="1:27" s="20" customFormat="1" ht="18" customHeight="1">
      <c r="A35" s="36">
        <v>14</v>
      </c>
      <c r="B35" s="28">
        <f>IF($E35="","",VLOOKUP($E35,'[3]Prep Sorteo'!$A$7:$M$71,4,FALSE))</f>
        <v>5867512</v>
      </c>
      <c r="C35" s="27">
        <f>IF($E35="","",VLOOKUP($E35,'[3]Prep Sorteo'!$A$7:$M$71,9,FALSE))</f>
        <v>895</v>
      </c>
      <c r="D35" s="27">
        <f>IF($E35="","",VLOOKUP($E35,'[3]Prep Sorteo'!$A$7:$M$71,11,FALSE))</f>
        <v>0</v>
      </c>
      <c r="E35" s="26">
        <v>8</v>
      </c>
      <c r="F35" s="25" t="str">
        <f>IF($E35="","",CONCATENATE(VLOOKUP($E35,'[3]Prep Sorteo'!$A$7:$M$71,2,FALSE),", ",VLOOKUP($E35,'[3]Prep Sorteo'!$A$7:$M$71,3,FALSE)))</f>
        <v>AUTONELL GELABERT, MIREIA</v>
      </c>
      <c r="G35" s="41" t="s">
        <v>38</v>
      </c>
      <c r="H35" s="37"/>
      <c r="I35" s="30"/>
      <c r="J35" s="30"/>
      <c r="AA35" s="21">
        <f>IF($E35="","",VLOOKUP($E35,'[3]Prep Sorteo'!$A$7:$M$71,10,FALSE))</f>
        <v>134</v>
      </c>
    </row>
    <row r="36" spans="1:27" s="20" customFormat="1" ht="18" customHeight="1">
      <c r="A36" s="36"/>
      <c r="B36" s="35"/>
      <c r="C36" s="34"/>
      <c r="D36" s="34"/>
      <c r="E36" s="40"/>
      <c r="F36" s="39"/>
      <c r="G36" s="37"/>
      <c r="H36" s="32" t="s">
        <v>36</v>
      </c>
      <c r="I36" s="31"/>
      <c r="J36" s="30"/>
      <c r="AA36" s="21">
        <f>IF($E36="","",VLOOKUP($E36,'[3]Prep Sorteo'!$A$7:$M$71,10,FALSE))</f>
      </c>
    </row>
    <row r="37" spans="1:27" s="20" customFormat="1" ht="18" customHeight="1">
      <c r="A37" s="36">
        <v>15</v>
      </c>
      <c r="B37" s="28">
        <f>IF($E37="","",VLOOKUP($E37,'[3]Prep Sorteo'!$A$7:$M$71,4,FALSE))</f>
        <v>5856929</v>
      </c>
      <c r="C37" s="27">
        <f>IF($E37="","",VLOOKUP($E37,'[3]Prep Sorteo'!$A$7:$M$71,9,FALSE))</f>
        <v>3259</v>
      </c>
      <c r="D37" s="27">
        <f>IF($E37="","",VLOOKUP($E37,'[3]Prep Sorteo'!$A$7:$M$71,11,FALSE))</f>
        <v>0</v>
      </c>
      <c r="E37" s="26">
        <v>14</v>
      </c>
      <c r="F37" s="38" t="str">
        <f>IF($E37="","",CONCATENATE(VLOOKUP($E37,'[3]Prep Sorteo'!$A$7:$M$71,2,FALSE),", ",VLOOKUP($E37,'[3]Prep Sorteo'!$A$7:$M$71,3,FALSE)))</f>
        <v>FORNES TUGORES, MERÇE</v>
      </c>
      <c r="G37" s="37"/>
      <c r="H37" s="30" t="s">
        <v>50</v>
      </c>
      <c r="I37" s="31"/>
      <c r="J37" s="30"/>
      <c r="AA37" s="21">
        <f>IF($E37="","",VLOOKUP($E37,'[3]Prep Sorteo'!$A$7:$M$71,10,FALSE))</f>
        <v>11</v>
      </c>
    </row>
    <row r="38" spans="1:27" s="20" customFormat="1" ht="18" customHeight="1">
      <c r="A38" s="36"/>
      <c r="B38" s="35"/>
      <c r="C38" s="34"/>
      <c r="D38" s="34"/>
      <c r="E38" s="30"/>
      <c r="F38" s="33"/>
      <c r="G38" s="32" t="s">
        <v>36</v>
      </c>
      <c r="H38" s="31"/>
      <c r="I38" s="31"/>
      <c r="J38" s="30"/>
      <c r="AA38" s="21">
        <f>IF($E38="","",VLOOKUP($E38,'[3]Prep Sorteo'!$A$7:$M$71,10,FALSE))</f>
      </c>
    </row>
    <row r="39" spans="1:27" s="20" customFormat="1" ht="18" customHeight="1">
      <c r="A39" s="29">
        <v>16</v>
      </c>
      <c r="B39" s="28">
        <f>IF($E39="","",VLOOKUP($E39,'[3]Prep Sorteo'!$A$7:$M$71,4,FALSE))</f>
        <v>5866754</v>
      </c>
      <c r="C39" s="27">
        <f>IF($E39="","",VLOOKUP($E39,'[3]Prep Sorteo'!$A$7:$M$71,9,FALSE))</f>
        <v>484</v>
      </c>
      <c r="D39" s="27">
        <f>IF($E39="","",VLOOKUP($E39,'[3]Prep Sorteo'!$A$7:$M$71,11,FALSE))</f>
        <v>0</v>
      </c>
      <c r="E39" s="26">
        <v>2</v>
      </c>
      <c r="F39" s="25" t="str">
        <f>IF($E39="","",CONCATENATE(VLOOKUP($E39,'[3]Prep Sorteo'!$A$7:$M$71,2,FALSE),", ",VLOOKUP($E39,'[3]Prep Sorteo'!$A$7:$M$71,3,FALSE)))</f>
        <v>DELICADO ORIHUELA, PATRICIA</v>
      </c>
      <c r="G39" s="23" t="s">
        <v>55</v>
      </c>
      <c r="H39" s="24"/>
      <c r="I39" s="23"/>
      <c r="J39" s="22"/>
      <c r="AA39" s="21">
        <f>IF($E39="","",VLOOKUP($E39,'[3]Prep Sorteo'!$A$7:$M$71,10,FALSE))</f>
        <v>298</v>
      </c>
    </row>
    <row r="40" spans="1:10" ht="13.5" thickBot="1">
      <c r="A40" s="19"/>
      <c r="B40" s="19"/>
      <c r="C40" s="19"/>
      <c r="D40" s="19"/>
      <c r="E40" s="19"/>
      <c r="F40" s="19"/>
      <c r="G40" s="18"/>
      <c r="H40" s="18"/>
      <c r="I40" s="18"/>
      <c r="J40" s="18"/>
    </row>
    <row r="41" spans="1:10" s="3" customFormat="1" ht="9" customHeight="1">
      <c r="A41" s="125" t="s">
        <v>11</v>
      </c>
      <c r="B41" s="126"/>
      <c r="C41" s="126"/>
      <c r="D41" s="127"/>
      <c r="E41" s="17" t="s">
        <v>10</v>
      </c>
      <c r="F41" s="16" t="s">
        <v>9</v>
      </c>
      <c r="G41" s="131" t="s">
        <v>8</v>
      </c>
      <c r="H41" s="132"/>
      <c r="I41" s="133" t="s">
        <v>7</v>
      </c>
      <c r="J41" s="134"/>
    </row>
    <row r="42" spans="1:10" s="3" customFormat="1" ht="9" customHeight="1" thickBot="1">
      <c r="A42" s="143"/>
      <c r="B42" s="144"/>
      <c r="C42" s="144"/>
      <c r="D42" s="145"/>
      <c r="E42" s="15">
        <v>1</v>
      </c>
      <c r="F42" s="14" t="str">
        <f>F9</f>
        <v>VICENS MIQUEL, MARINA</v>
      </c>
      <c r="G42" s="113"/>
      <c r="H42" s="114"/>
      <c r="I42" s="122"/>
      <c r="J42" s="123"/>
    </row>
    <row r="43" spans="1:10" s="3" customFormat="1" ht="9" customHeight="1">
      <c r="A43" s="138" t="s">
        <v>6</v>
      </c>
      <c r="B43" s="139"/>
      <c r="C43" s="139"/>
      <c r="D43" s="140"/>
      <c r="E43" s="13">
        <v>2</v>
      </c>
      <c r="F43" s="12" t="str">
        <f>F39</f>
        <v>DELICADO ORIHUELA, PATRICIA</v>
      </c>
      <c r="G43" s="113"/>
      <c r="H43" s="114"/>
      <c r="I43" s="122"/>
      <c r="J43" s="123"/>
    </row>
    <row r="44" spans="1:10" s="3" customFormat="1" ht="9" customHeight="1" thickBot="1">
      <c r="A44" s="141"/>
      <c r="B44" s="142"/>
      <c r="C44" s="142"/>
      <c r="D44" s="111"/>
      <c r="E44" s="13">
        <v>3</v>
      </c>
      <c r="F44" s="12" t="str">
        <f>IF($E$17=3,$F$17,IF($E$31=3,$F$31,""))</f>
        <v>MAS MARTIN, IRENE</v>
      </c>
      <c r="G44" s="113"/>
      <c r="H44" s="114"/>
      <c r="I44" s="122"/>
      <c r="J44" s="123"/>
    </row>
    <row r="45" spans="1:10" s="3" customFormat="1" ht="9" customHeight="1">
      <c r="A45" s="125" t="s">
        <v>5</v>
      </c>
      <c r="B45" s="126"/>
      <c r="C45" s="126"/>
      <c r="D45" s="127"/>
      <c r="E45" s="13">
        <v>4</v>
      </c>
      <c r="F45" s="12" t="str">
        <f>IF($E$17=4,$F$17,IF($E$31=4,$F$31,""))</f>
        <v>FUSTER MOYA, NATALIA</v>
      </c>
      <c r="G45" s="113"/>
      <c r="H45" s="114"/>
      <c r="I45" s="122"/>
      <c r="J45" s="123"/>
    </row>
    <row r="46" spans="1:10" s="3" customFormat="1" ht="9" customHeight="1" thickBot="1">
      <c r="A46" s="128"/>
      <c r="B46" s="129"/>
      <c r="C46" s="129"/>
      <c r="D46" s="130"/>
      <c r="E46" s="11"/>
      <c r="F46" s="10"/>
      <c r="G46" s="113"/>
      <c r="H46" s="114"/>
      <c r="I46" s="122"/>
      <c r="J46" s="123"/>
    </row>
    <row r="47" spans="1:10" s="3" customFormat="1" ht="9" customHeight="1">
      <c r="A47" s="125" t="s">
        <v>4</v>
      </c>
      <c r="B47" s="126"/>
      <c r="C47" s="126"/>
      <c r="D47" s="127"/>
      <c r="E47" s="11"/>
      <c r="F47" s="10"/>
      <c r="G47" s="113"/>
      <c r="H47" s="114"/>
      <c r="I47" s="122"/>
      <c r="J47" s="123"/>
    </row>
    <row r="48" spans="1:10" s="3" customFormat="1" ht="9" customHeight="1">
      <c r="A48" s="135" t="str">
        <f>I6</f>
        <v>PEP JORDI MATAS RAMIS</v>
      </c>
      <c r="B48" s="136"/>
      <c r="C48" s="136"/>
      <c r="D48" s="137"/>
      <c r="E48" s="11"/>
      <c r="F48" s="10"/>
      <c r="G48" s="113"/>
      <c r="H48" s="114"/>
      <c r="I48" s="122"/>
      <c r="J48" s="123"/>
    </row>
    <row r="49" spans="1:10" s="3" customFormat="1" ht="9" customHeight="1" thickBot="1">
      <c r="A49" s="115">
        <f>('[3]Prep Torneo'!$E$7)</f>
        <v>3208825</v>
      </c>
      <c r="B49" s="116"/>
      <c r="C49" s="116"/>
      <c r="D49" s="117"/>
      <c r="E49" s="9"/>
      <c r="F49" s="8"/>
      <c r="G49" s="118"/>
      <c r="H49" s="119"/>
      <c r="I49" s="120"/>
      <c r="J49" s="121"/>
    </row>
    <row r="50" spans="2:10" s="3" customFormat="1" ht="12.75">
      <c r="B50" s="7" t="s">
        <v>3</v>
      </c>
      <c r="F50" s="5"/>
      <c r="G50" s="5"/>
      <c r="H50" s="4"/>
      <c r="I50" s="112" t="s">
        <v>2</v>
      </c>
      <c r="J50" s="112"/>
    </row>
    <row r="51" spans="6:10" s="3" customFormat="1" ht="12.75">
      <c r="F51" s="6" t="s">
        <v>1</v>
      </c>
      <c r="G51" s="124" t="s">
        <v>0</v>
      </c>
      <c r="H51" s="124"/>
      <c r="I51" s="5"/>
      <c r="J51" s="4"/>
    </row>
    <row r="52" ht="12.75"/>
  </sheetData>
  <sheetProtection password="CC8C" sheet="1"/>
  <mergeCells count="35">
    <mergeCell ref="A42:D42"/>
    <mergeCell ref="G42:H42"/>
    <mergeCell ref="I42:J42"/>
    <mergeCell ref="A1:J1"/>
    <mergeCell ref="A2:J2"/>
    <mergeCell ref="A3:E3"/>
    <mergeCell ref="A4:E4"/>
    <mergeCell ref="A5:E5"/>
    <mergeCell ref="A6:E6"/>
    <mergeCell ref="A41:D41"/>
    <mergeCell ref="G41:H41"/>
    <mergeCell ref="I41:J41"/>
    <mergeCell ref="I47:J47"/>
    <mergeCell ref="A48:D48"/>
    <mergeCell ref="G48:H48"/>
    <mergeCell ref="A43:D43"/>
    <mergeCell ref="G43:H43"/>
    <mergeCell ref="I43:J43"/>
    <mergeCell ref="A44:D44"/>
    <mergeCell ref="G44:H44"/>
    <mergeCell ref="I44:J44"/>
    <mergeCell ref="G51:H51"/>
    <mergeCell ref="I48:J48"/>
    <mergeCell ref="A45:D45"/>
    <mergeCell ref="G45:H45"/>
    <mergeCell ref="I45:J45"/>
    <mergeCell ref="A46:D46"/>
    <mergeCell ref="G46:H46"/>
    <mergeCell ref="I46:J46"/>
    <mergeCell ref="A47:D47"/>
    <mergeCell ref="I50:J50"/>
    <mergeCell ref="G47:H47"/>
    <mergeCell ref="A49:D49"/>
    <mergeCell ref="G49:H49"/>
    <mergeCell ref="I49:J49"/>
  </mergeCells>
  <conditionalFormatting sqref="B9:D39 F9:F39">
    <cfRule type="expression" priority="2" dxfId="1" stopIfTrue="1">
      <formula>AND($E9&lt;=$J$9,$AA9&gt;0)</formula>
    </cfRule>
  </conditionalFormatting>
  <conditionalFormatting sqref="E9 E13 E15 E19 E21 E23 E25 E27 E29 E31 E33 E35 E37 E39 E11 E17">
    <cfRule type="expression" priority="1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95" r:id="rId4"/>
  <drawing r:id="rId3"/>
  <legacyDrawing r:id="rId2"/>
  <oleObjects>
    <oleObject progId="CorelPhotoPaint.Image.8" shapeId="739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75" bestFit="1" customWidth="1"/>
    <col min="2" max="2" width="7.57421875" style="75" customWidth="1"/>
    <col min="3" max="3" width="5.28125" style="75" bestFit="1" customWidth="1"/>
    <col min="4" max="4" width="4.00390625" style="75" customWidth="1"/>
    <col min="5" max="5" width="2.8515625" style="75" bestFit="1" customWidth="1"/>
    <col min="6" max="6" width="24.7109375" style="75" customWidth="1"/>
    <col min="7" max="10" width="13.7109375" style="76" customWidth="1"/>
    <col min="11" max="26" width="9.140625" style="75" customWidth="1"/>
    <col min="27" max="27" width="9.57421875" style="75" hidden="1" customWidth="1"/>
    <col min="28" max="16384" width="9.140625" style="75" customWidth="1"/>
  </cols>
  <sheetData>
    <row r="1" spans="1:10" s="70" customFormat="1" ht="24">
      <c r="A1" s="146" t="str">
        <f>('[4]Prep Torneo'!A5)</f>
        <v>XVIII MEMORIAL HERMANO TARSICIO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69" customFormat="1" ht="12.75">
      <c r="A2" s="147" t="s">
        <v>30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61" customFormat="1" ht="9" customHeight="1">
      <c r="A3" s="148" t="s">
        <v>29</v>
      </c>
      <c r="B3" s="148"/>
      <c r="C3" s="148"/>
      <c r="D3" s="148"/>
      <c r="E3" s="148"/>
      <c r="F3" s="68" t="s">
        <v>28</v>
      </c>
      <c r="G3" s="68" t="s">
        <v>27</v>
      </c>
      <c r="H3" s="64"/>
      <c r="I3" s="68" t="s">
        <v>26</v>
      </c>
      <c r="J3" s="108"/>
    </row>
    <row r="4" spans="1:10" s="56" customFormat="1" ht="9.75">
      <c r="A4" s="149">
        <f>('[4]Prep Torneo'!$A$7)</f>
        <v>40112</v>
      </c>
      <c r="B4" s="149"/>
      <c r="C4" s="149"/>
      <c r="D4" s="149"/>
      <c r="E4" s="149"/>
      <c r="F4" s="66" t="str">
        <f>('[4]Prep Torneo'!$B$7)</f>
        <v>BALEAR</v>
      </c>
      <c r="G4" s="66" t="str">
        <f>('[4]Prep Torneo'!$C$7)</f>
        <v>PALMA</v>
      </c>
      <c r="H4" s="110"/>
      <c r="I4" s="66" t="str">
        <f>('[4]Prep Torneo'!$D$7)</f>
        <v>C.T. LA SALLE</v>
      </c>
      <c r="J4" s="107"/>
    </row>
    <row r="5" spans="1:10" s="61" customFormat="1" ht="8.25">
      <c r="A5" s="148" t="s">
        <v>25</v>
      </c>
      <c r="B5" s="148"/>
      <c r="C5" s="148"/>
      <c r="D5" s="148"/>
      <c r="E5" s="148"/>
      <c r="F5" s="65" t="s">
        <v>24</v>
      </c>
      <c r="G5" s="64" t="s">
        <v>23</v>
      </c>
      <c r="H5" s="64"/>
      <c r="I5" s="64"/>
      <c r="J5" s="63" t="s">
        <v>22</v>
      </c>
    </row>
    <row r="6" spans="1:10" s="56" customFormat="1" ht="10.5" thickBot="1">
      <c r="A6" s="150" t="str">
        <f>('[4]Prep Torneo'!$A$9)</f>
        <v>NO</v>
      </c>
      <c r="B6" s="150"/>
      <c r="C6" s="150"/>
      <c r="D6" s="150"/>
      <c r="E6" s="150"/>
      <c r="F6" s="60" t="str">
        <f>('[4]Prep Torneo'!$B$9)</f>
        <v>CADETE</v>
      </c>
      <c r="G6" s="60" t="str">
        <f>('[4]Prep Torneo'!$C$9)</f>
        <v>FEMENINO</v>
      </c>
      <c r="H6" s="109"/>
      <c r="I6" s="60"/>
      <c r="J6" s="58" t="str">
        <f>CONCATENATE('[4]Prep Torneo'!$D$9," ",'[4]Prep Torneo'!$E$9)</f>
        <v>PEP JORDI MATAS RAMIS</v>
      </c>
    </row>
    <row r="7" spans="1:10" s="46" customFormat="1" ht="8.25">
      <c r="A7" s="55"/>
      <c r="B7" s="54" t="s">
        <v>21</v>
      </c>
      <c r="C7" s="53" t="s">
        <v>20</v>
      </c>
      <c r="D7" s="53" t="s">
        <v>19</v>
      </c>
      <c r="E7" s="54" t="s">
        <v>18</v>
      </c>
      <c r="F7" s="54" t="s">
        <v>17</v>
      </c>
      <c r="G7" s="53" t="s">
        <v>16</v>
      </c>
      <c r="H7" s="53" t="s">
        <v>15</v>
      </c>
      <c r="I7" s="53" t="s">
        <v>14</v>
      </c>
      <c r="J7" s="53"/>
    </row>
    <row r="8" spans="1:10" s="46" customFormat="1" ht="7.5" customHeight="1">
      <c r="A8" s="51"/>
      <c r="B8" s="50"/>
      <c r="C8" s="47"/>
      <c r="D8" s="47"/>
      <c r="E8" s="49"/>
      <c r="F8" s="48"/>
      <c r="G8" s="47"/>
      <c r="H8" s="47"/>
      <c r="I8" s="47"/>
      <c r="J8" s="47"/>
    </row>
    <row r="9" spans="1:27" s="79" customFormat="1" ht="18" customHeight="1">
      <c r="A9" s="93">
        <v>1</v>
      </c>
      <c r="B9" s="28">
        <f>IF($E9="","",VLOOKUP($E9,'[4]Prep Sorteo'!$A$7:$M$71,4,FALSE))</f>
        <v>5851218</v>
      </c>
      <c r="C9" s="27">
        <f>IF($E9="","",VLOOKUP($E9,'[4]Prep Sorteo'!$A$7:$M$71,9,FALSE))</f>
        <v>349</v>
      </c>
      <c r="D9" s="27">
        <f>IF($E9="","",VLOOKUP($E9,'[4]Prep Sorteo'!$A$7:$M$71,11,FALSE))</f>
        <v>0</v>
      </c>
      <c r="E9" s="26">
        <v>1</v>
      </c>
      <c r="F9" s="38" t="str">
        <f>IF($E9="","",CONCATENATE(VLOOKUP($E9,'[4]Prep Sorteo'!$A$7:$M$71,2,FALSE),", ",VLOOKUP($E9,'[4]Prep Sorteo'!$A$7:$M$71,3,FALSE)))</f>
        <v>MESQUIDA JEREZ, MARIA CRIS</v>
      </c>
      <c r="G9" s="85"/>
      <c r="H9" s="85"/>
      <c r="I9" s="85"/>
      <c r="J9" s="45">
        <f>'[4]Prep Sorteo'!G3</f>
        <v>4</v>
      </c>
      <c r="AA9" s="80">
        <f>IF($E9="","",VLOOKUP($E9,'[4]Prep Sorteo'!$A$7:$M$71,10,FALSE))</f>
        <v>456</v>
      </c>
    </row>
    <row r="10" spans="1:27" s="79" customFormat="1" ht="18" customHeight="1">
      <c r="A10" s="98"/>
      <c r="B10" s="97"/>
      <c r="C10" s="96"/>
      <c r="D10" s="96"/>
      <c r="E10" s="84"/>
      <c r="F10" s="95"/>
      <c r="G10" s="106" t="s">
        <v>41</v>
      </c>
      <c r="H10" s="83"/>
      <c r="I10" s="84"/>
      <c r="J10" s="84"/>
      <c r="AA10" s="80">
        <f>IF($E10="","",VLOOKUP($E10,'[4]Prep Sorteo'!$A$7:$M$71,10,FALSE))</f>
      </c>
    </row>
    <row r="11" spans="1:27" s="79" customFormat="1" ht="18" customHeight="1">
      <c r="A11" s="98">
        <v>2</v>
      </c>
      <c r="B11" s="92">
        <f>IF($E11="","",VLOOKUP($E11,'[4]Prep Sorteo'!$A$7:$M$71,4,FALSE))</f>
        <v>5875333</v>
      </c>
      <c r="C11" s="91">
        <f>IF($E11="","",VLOOKUP($E11,'[4]Prep Sorteo'!$A$7:$M$71,9,FALSE))</f>
        <v>2221</v>
      </c>
      <c r="D11" s="91">
        <f>IF($E11="","",VLOOKUP($E11,'[4]Prep Sorteo'!$A$7:$M$71,11,FALSE))</f>
        <v>0</v>
      </c>
      <c r="E11" s="101">
        <v>6</v>
      </c>
      <c r="F11" s="88" t="str">
        <f>IF($E11="","",CONCATENATE(VLOOKUP($E11,'[4]Prep Sorteo'!$A$7:$M$71,2,FALSE),", ",VLOOKUP($E11,'[4]Prep Sorteo'!$A$7:$M$71,3,FALSE)))</f>
        <v>MONZANI SOLER, PAOLA</v>
      </c>
      <c r="G11" s="103" t="s">
        <v>76</v>
      </c>
      <c r="H11" s="83"/>
      <c r="I11" s="84"/>
      <c r="J11" s="84"/>
      <c r="AA11" s="80">
        <f>IF($E11="","",VLOOKUP($E11,'[4]Prep Sorteo'!$A$7:$M$71,10,FALSE))</f>
        <v>28</v>
      </c>
    </row>
    <row r="12" spans="1:27" s="79" customFormat="1" ht="18" customHeight="1">
      <c r="A12" s="98"/>
      <c r="B12" s="97"/>
      <c r="C12" s="96"/>
      <c r="D12" s="96"/>
      <c r="E12" s="86"/>
      <c r="F12" s="102"/>
      <c r="G12" s="99"/>
      <c r="H12" s="104" t="s">
        <v>41</v>
      </c>
      <c r="I12" s="83"/>
      <c r="J12" s="84"/>
      <c r="AA12" s="80">
        <f>IF($E12="","",VLOOKUP($E12,'[4]Prep Sorteo'!$A$7:$M$71,10,FALSE))</f>
      </c>
    </row>
    <row r="13" spans="1:27" s="79" customFormat="1" ht="18" customHeight="1">
      <c r="A13" s="93">
        <v>3</v>
      </c>
      <c r="B13" s="92">
        <f>IF($E13="","",VLOOKUP($E13,'[4]Prep Sorteo'!$A$7:$M$71,4,FALSE))</f>
        <v>5836111</v>
      </c>
      <c r="C13" s="91">
        <f>IF($E13="","",VLOOKUP($E13,'[4]Prep Sorteo'!$A$7:$M$71,9,FALSE))</f>
        <v>661</v>
      </c>
      <c r="D13" s="91">
        <f>IF($E13="","",VLOOKUP($E13,'[4]Prep Sorteo'!$A$7:$M$71,11,FALSE))</f>
        <v>0</v>
      </c>
      <c r="E13" s="101">
        <v>4</v>
      </c>
      <c r="F13" s="100" t="str">
        <f>IF($E13="","",CONCATENATE(VLOOKUP($E13,'[4]Prep Sorteo'!$A$7:$M$71,2,FALSE),", ",VLOOKUP($E13,'[4]Prep Sorteo'!$A$7:$M$71,3,FALSE)))</f>
        <v>FUSTER MOYA, NATALIA</v>
      </c>
      <c r="G13" s="99"/>
      <c r="H13" s="103" t="s">
        <v>57</v>
      </c>
      <c r="I13" s="83"/>
      <c r="J13" s="84"/>
      <c r="AA13" s="80">
        <f>IF($E13="","",VLOOKUP($E13,'[4]Prep Sorteo'!$A$7:$M$71,10,FALSE))</f>
        <v>207</v>
      </c>
    </row>
    <row r="14" spans="1:27" s="79" customFormat="1" ht="18" customHeight="1">
      <c r="A14" s="98"/>
      <c r="B14" s="97"/>
      <c r="C14" s="96"/>
      <c r="D14" s="96"/>
      <c r="E14" s="86"/>
      <c r="F14" s="95"/>
      <c r="G14" s="94" t="s">
        <v>40</v>
      </c>
      <c r="H14" s="99"/>
      <c r="I14" s="83"/>
      <c r="J14" s="84"/>
      <c r="AA14" s="80">
        <f>IF($E14="","",VLOOKUP($E14,'[4]Prep Sorteo'!$A$7:$M$71,10,FALSE))</f>
      </c>
    </row>
    <row r="15" spans="1:27" s="79" customFormat="1" ht="18" customHeight="1">
      <c r="A15" s="98">
        <v>4</v>
      </c>
      <c r="B15" s="92">
        <f>IF($E15="","",VLOOKUP($E15,'[4]Prep Sorteo'!$A$7:$M$71,4,FALSE))</f>
        <v>5851185</v>
      </c>
      <c r="C15" s="91">
        <f>IF($E15="","",VLOOKUP($E15,'[4]Prep Sorteo'!$A$7:$M$71,9,FALSE))</f>
        <v>775</v>
      </c>
      <c r="D15" s="91">
        <f>IF($E15="","",VLOOKUP($E15,'[4]Prep Sorteo'!$A$7:$M$71,11,FALSE))</f>
        <v>0</v>
      </c>
      <c r="E15" s="101">
        <v>5</v>
      </c>
      <c r="F15" s="88" t="str">
        <f>IF($E15="","",CONCATENATE(VLOOKUP($E15,'[4]Prep Sorteo'!$A$7:$M$71,2,FALSE),", ",VLOOKUP($E15,'[4]Prep Sorteo'!$A$7:$M$71,3,FALSE)))</f>
        <v>LOPEZ TUR, TERESA</v>
      </c>
      <c r="G15" s="83" t="s">
        <v>70</v>
      </c>
      <c r="H15" s="99"/>
      <c r="I15" s="83"/>
      <c r="J15" s="84"/>
      <c r="AA15" s="80">
        <f>IF($E15="","",VLOOKUP($E15,'[4]Prep Sorteo'!$A$7:$M$71,10,FALSE))</f>
        <v>170</v>
      </c>
    </row>
    <row r="16" spans="1:27" s="79" customFormat="1" ht="18" customHeight="1">
      <c r="A16" s="98"/>
      <c r="B16" s="97"/>
      <c r="C16" s="96"/>
      <c r="D16" s="96"/>
      <c r="E16" s="84"/>
      <c r="F16" s="102"/>
      <c r="G16" s="84"/>
      <c r="H16" s="99"/>
      <c r="I16" s="104" t="s">
        <v>39</v>
      </c>
      <c r="J16" s="83"/>
      <c r="AA16" s="80">
        <f>IF($E16="","",VLOOKUP($E16,'[4]Prep Sorteo'!$A$7:$M$71,10,FALSE))</f>
      </c>
    </row>
    <row r="17" spans="1:27" s="79" customFormat="1" ht="18" customHeight="1">
      <c r="A17" s="98">
        <v>5</v>
      </c>
      <c r="B17" s="92">
        <f>IF($E17="","",VLOOKUP($E17,'[4]Prep Sorteo'!$A$7:$M$71,4,FALSE))</f>
        <v>5848108</v>
      </c>
      <c r="C17" s="91">
        <f>IF($E17="","",VLOOKUP($E17,'[4]Prep Sorteo'!$A$7:$M$71,9,FALSE))</f>
        <v>5179</v>
      </c>
      <c r="D17" s="91">
        <f>IF($E17="","",VLOOKUP($E17,'[4]Prep Sorteo'!$A$7:$M$71,11,FALSE))</f>
        <v>0</v>
      </c>
      <c r="E17" s="101">
        <v>7</v>
      </c>
      <c r="F17" s="100" t="str">
        <f>IF($E17="","",CONCATENATE(VLOOKUP($E17,'[4]Prep Sorteo'!$A$7:$M$71,2,FALSE),", ",VLOOKUP($E17,'[4]Prep Sorteo'!$A$7:$M$71,3,FALSE)))</f>
        <v>DEBACKRE DALI, JESSICA</v>
      </c>
      <c r="G17" s="84"/>
      <c r="H17" s="99"/>
      <c r="I17" s="105" t="s">
        <v>73</v>
      </c>
      <c r="J17" s="84"/>
      <c r="AA17" s="80">
        <f>IF($E17="","",VLOOKUP($E17,'[4]Prep Sorteo'!$A$7:$M$71,10,FALSE))</f>
        <v>2</v>
      </c>
    </row>
    <row r="18" spans="1:27" s="79" customFormat="1" ht="18" customHeight="1">
      <c r="A18" s="98"/>
      <c r="B18" s="97"/>
      <c r="C18" s="96"/>
      <c r="D18" s="96"/>
      <c r="E18" s="84"/>
      <c r="F18" s="95"/>
      <c r="G18" s="104" t="s">
        <v>64</v>
      </c>
      <c r="H18" s="99"/>
      <c r="I18" s="83"/>
      <c r="J18" s="84"/>
      <c r="AA18" s="80">
        <f>IF($E18="","",VLOOKUP($E18,'[4]Prep Sorteo'!$A$7:$M$71,10,FALSE))</f>
      </c>
    </row>
    <row r="19" spans="1:27" s="79" customFormat="1" ht="18" customHeight="1">
      <c r="A19" s="93">
        <v>6</v>
      </c>
      <c r="B19" s="92">
        <f>IF($E19="","",VLOOKUP($E19,'[4]Prep Sorteo'!$A$7:$M$71,4,FALSE))</f>
        <v>5848736</v>
      </c>
      <c r="C19" s="91">
        <f>IF($E19="","",VLOOKUP($E19,'[4]Prep Sorteo'!$A$7:$M$71,9,FALSE))</f>
        <v>564</v>
      </c>
      <c r="D19" s="91">
        <f>IF($E19="","",VLOOKUP($E19,'[4]Prep Sorteo'!$A$7:$M$71,11,FALSE))</f>
        <v>0</v>
      </c>
      <c r="E19" s="101">
        <v>3</v>
      </c>
      <c r="F19" s="88" t="str">
        <f>IF($E19="","",CONCATENATE(VLOOKUP($E19,'[4]Prep Sorteo'!$A$7:$M$71,2,FALSE),", ",VLOOKUP($E19,'[4]Prep Sorteo'!$A$7:$M$71,3,FALSE)))</f>
        <v>MAS RODENAS, ESTELA</v>
      </c>
      <c r="G19" s="103" t="s">
        <v>55</v>
      </c>
      <c r="H19" s="99"/>
      <c r="I19" s="83"/>
      <c r="J19" s="84"/>
      <c r="AA19" s="80">
        <f>IF($E19="","",VLOOKUP($E19,'[4]Prep Sorteo'!$A$7:$M$71,10,FALSE))</f>
        <v>250</v>
      </c>
    </row>
    <row r="20" spans="1:27" s="79" customFormat="1" ht="18" customHeight="1">
      <c r="A20" s="98"/>
      <c r="B20" s="97"/>
      <c r="C20" s="96"/>
      <c r="D20" s="96"/>
      <c r="E20" s="86"/>
      <c r="F20" s="102"/>
      <c r="G20" s="99"/>
      <c r="H20" s="94" t="s">
        <v>39</v>
      </c>
      <c r="I20" s="83"/>
      <c r="J20" s="84"/>
      <c r="AA20" s="80">
        <f>IF($E20="","",VLOOKUP($E20,'[4]Prep Sorteo'!$A$7:$M$71,10,FALSE))</f>
      </c>
    </row>
    <row r="21" spans="1:27" s="79" customFormat="1" ht="18" customHeight="1">
      <c r="A21" s="98">
        <v>7</v>
      </c>
      <c r="B21" s="92">
        <f>IF($E21="","",VLOOKUP($E21,'[4]Prep Sorteo'!$A$7:$M$71,4,FALSE))</f>
        <v>5833228</v>
      </c>
      <c r="C21" s="91">
        <f>IF($E21="","",VLOOKUP($E21,'[4]Prep Sorteo'!$A$7:$M$71,9,FALSE))</f>
        <v>5942</v>
      </c>
      <c r="D21" s="91">
        <f>IF($E21="","",VLOOKUP($E21,'[4]Prep Sorteo'!$A$7:$M$71,11,FALSE))</f>
        <v>0</v>
      </c>
      <c r="E21" s="101">
        <v>8</v>
      </c>
      <c r="F21" s="100" t="str">
        <f>IF($E21="","",CONCATENATE(VLOOKUP($E21,'[4]Prep Sorteo'!$A$7:$M$71,2,FALSE),", ",VLOOKUP($E21,'[4]Prep Sorteo'!$A$7:$M$71,3,FALSE)))</f>
        <v>DURAN PANADES, MARINA</v>
      </c>
      <c r="G21" s="99"/>
      <c r="H21" s="84" t="s">
        <v>72</v>
      </c>
      <c r="I21" s="83"/>
      <c r="J21" s="84"/>
      <c r="AA21" s="80">
        <f>IF($E21="","",VLOOKUP($E21,'[4]Prep Sorteo'!$A$7:$M$71,10,FALSE))</f>
        <v>1</v>
      </c>
    </row>
    <row r="22" spans="1:27" s="79" customFormat="1" ht="18" customHeight="1">
      <c r="A22" s="98"/>
      <c r="B22" s="97"/>
      <c r="C22" s="96"/>
      <c r="D22" s="96"/>
      <c r="E22" s="86"/>
      <c r="F22" s="95"/>
      <c r="G22" s="94" t="s">
        <v>39</v>
      </c>
      <c r="H22" s="83"/>
      <c r="I22" s="83"/>
      <c r="J22" s="84"/>
      <c r="AA22" s="80">
        <f>IF($E22="","",VLOOKUP($E22,'[4]Prep Sorteo'!$A$7:$M$71,10,FALSE))</f>
      </c>
    </row>
    <row r="23" spans="1:27" s="79" customFormat="1" ht="18" customHeight="1">
      <c r="A23" s="93">
        <v>8</v>
      </c>
      <c r="B23" s="92">
        <f>IF($E23="","",VLOOKUP($E23,'[4]Prep Sorteo'!$A$7:$M$71,4,FALSE))</f>
        <v>5836343</v>
      </c>
      <c r="C23" s="91">
        <f>IF($E23="","",VLOOKUP($E23,'[4]Prep Sorteo'!$A$7:$M$71,9,FALSE))</f>
        <v>366</v>
      </c>
      <c r="D23" s="90">
        <f>IF($E23="","",VLOOKUP($E23,'[4]Prep Sorteo'!$A$7:$M$71,11,FALSE))</f>
        <v>0</v>
      </c>
      <c r="E23" s="89">
        <v>2</v>
      </c>
      <c r="F23" s="88" t="str">
        <f>IF($E23="","",CONCATENATE(VLOOKUP($E23,'[4]Prep Sorteo'!$A$7:$M$71,2,FALSE),", ",VLOOKUP($E23,'[4]Prep Sorteo'!$A$7:$M$71,3,FALSE)))</f>
        <v>NAVARRO PUJOL, NURIA</v>
      </c>
      <c r="G23" s="83" t="s">
        <v>77</v>
      </c>
      <c r="H23" s="83"/>
      <c r="I23" s="83"/>
      <c r="J23" s="84"/>
      <c r="AA23" s="80">
        <f>IF($E23="","",VLOOKUP($E23,'[4]Prep Sorteo'!$A$7:$M$71,10,FALSE))</f>
        <v>425</v>
      </c>
    </row>
    <row r="24" spans="1:27" s="79" customFormat="1" ht="18" customHeight="1" thickBot="1">
      <c r="A24" s="83"/>
      <c r="B24" s="87"/>
      <c r="C24" s="84"/>
      <c r="D24" s="84"/>
      <c r="E24" s="86"/>
      <c r="F24" s="85"/>
      <c r="G24" s="84"/>
      <c r="H24" s="83"/>
      <c r="I24" s="82"/>
      <c r="J24" s="81"/>
      <c r="AA24" s="80"/>
    </row>
    <row r="25" spans="1:10" s="3" customFormat="1" ht="9" customHeight="1">
      <c r="A25" s="125" t="s">
        <v>11</v>
      </c>
      <c r="B25" s="126"/>
      <c r="C25" s="126"/>
      <c r="D25" s="127"/>
      <c r="E25" s="17" t="s">
        <v>10</v>
      </c>
      <c r="F25" s="16" t="s">
        <v>9</v>
      </c>
      <c r="G25" s="131" t="s">
        <v>8</v>
      </c>
      <c r="H25" s="132"/>
      <c r="I25" s="133" t="s">
        <v>7</v>
      </c>
      <c r="J25" s="134"/>
    </row>
    <row r="26" spans="1:10" s="3" customFormat="1" ht="9" customHeight="1" thickBot="1">
      <c r="A26" s="143"/>
      <c r="B26" s="144"/>
      <c r="C26" s="144"/>
      <c r="D26" s="145"/>
      <c r="E26" s="78">
        <v>1</v>
      </c>
      <c r="F26" s="14" t="str">
        <f>F9</f>
        <v>MESQUIDA JEREZ, MARIA CRIS</v>
      </c>
      <c r="G26" s="113"/>
      <c r="H26" s="114"/>
      <c r="I26" s="122"/>
      <c r="J26" s="123"/>
    </row>
    <row r="27" spans="1:10" s="3" customFormat="1" ht="9" customHeight="1">
      <c r="A27" s="138" t="s">
        <v>6</v>
      </c>
      <c r="B27" s="139"/>
      <c r="C27" s="139"/>
      <c r="D27" s="140"/>
      <c r="E27" s="77">
        <v>2</v>
      </c>
      <c r="F27" s="12" t="str">
        <f>F23</f>
        <v>NAVARRO PUJOL, NURIA</v>
      </c>
      <c r="G27" s="113"/>
      <c r="H27" s="114"/>
      <c r="I27" s="122"/>
      <c r="J27" s="123"/>
    </row>
    <row r="28" spans="1:10" s="3" customFormat="1" ht="9" customHeight="1" thickBot="1">
      <c r="A28" s="141"/>
      <c r="B28" s="142"/>
      <c r="C28" s="142"/>
      <c r="D28" s="111"/>
      <c r="E28" s="77">
        <v>3</v>
      </c>
      <c r="F28" s="12" t="str">
        <f>IF($E$13=3,$F$13,IF($E$19=3,$F$19,""))</f>
        <v>MAS RODENAS, ESTELA</v>
      </c>
      <c r="G28" s="113"/>
      <c r="H28" s="114"/>
      <c r="I28" s="122"/>
      <c r="J28" s="123"/>
    </row>
    <row r="29" spans="1:10" s="3" customFormat="1" ht="9" customHeight="1">
      <c r="A29" s="125" t="s">
        <v>5</v>
      </c>
      <c r="B29" s="126"/>
      <c r="C29" s="126"/>
      <c r="D29" s="127"/>
      <c r="E29" s="77">
        <v>4</v>
      </c>
      <c r="F29" s="12" t="str">
        <f>IF($E$13=4,$F$13,IF($E$19=4,$F$19,""))</f>
        <v>FUSTER MOYA, NATALIA</v>
      </c>
      <c r="G29" s="113"/>
      <c r="H29" s="114"/>
      <c r="I29" s="122"/>
      <c r="J29" s="123"/>
    </row>
    <row r="30" spans="1:10" s="3" customFormat="1" ht="9" customHeight="1" thickBot="1">
      <c r="A30" s="128"/>
      <c r="B30" s="129"/>
      <c r="C30" s="129"/>
      <c r="D30" s="130"/>
      <c r="E30" s="11"/>
      <c r="F30" s="10"/>
      <c r="G30" s="113"/>
      <c r="H30" s="114"/>
      <c r="I30" s="122"/>
      <c r="J30" s="123"/>
    </row>
    <row r="31" spans="1:10" s="3" customFormat="1" ht="9" customHeight="1">
      <c r="A31" s="125" t="s">
        <v>4</v>
      </c>
      <c r="B31" s="126"/>
      <c r="C31" s="126"/>
      <c r="D31" s="127"/>
      <c r="E31" s="11"/>
      <c r="F31" s="10"/>
      <c r="G31" s="113"/>
      <c r="H31" s="114"/>
      <c r="I31" s="122"/>
      <c r="J31" s="123"/>
    </row>
    <row r="32" spans="1:10" s="3" customFormat="1" ht="9" customHeight="1">
      <c r="A32" s="135" t="str">
        <f>J6</f>
        <v>PEP JORDI MATAS RAMIS</v>
      </c>
      <c r="B32" s="136"/>
      <c r="C32" s="136"/>
      <c r="D32" s="137"/>
      <c r="E32" s="11"/>
      <c r="F32" s="10"/>
      <c r="G32" s="113"/>
      <c r="H32" s="114"/>
      <c r="I32" s="122"/>
      <c r="J32" s="123"/>
    </row>
    <row r="33" spans="1:10" s="3" customFormat="1" ht="9" customHeight="1" thickBot="1">
      <c r="A33" s="115">
        <f>('[4]Prep Torneo'!$E$7)</f>
        <v>3208825</v>
      </c>
      <c r="B33" s="116"/>
      <c r="C33" s="116"/>
      <c r="D33" s="117"/>
      <c r="E33" s="9"/>
      <c r="F33" s="8"/>
      <c r="G33" s="118"/>
      <c r="H33" s="119"/>
      <c r="I33" s="120"/>
      <c r="J33" s="121"/>
    </row>
    <row r="34" spans="2:10" s="3" customFormat="1" ht="12.75">
      <c r="B34" s="7" t="s">
        <v>3</v>
      </c>
      <c r="F34" s="5"/>
      <c r="G34" s="5"/>
      <c r="H34" s="4"/>
      <c r="I34" s="112" t="s">
        <v>2</v>
      </c>
      <c r="J34" s="112"/>
    </row>
    <row r="35" spans="6:10" s="3" customFormat="1" ht="12.75">
      <c r="F35" s="6" t="s">
        <v>1</v>
      </c>
      <c r="G35" s="124" t="s">
        <v>0</v>
      </c>
      <c r="H35" s="124"/>
      <c r="I35" s="5"/>
      <c r="J35" s="4"/>
    </row>
    <row r="36" ht="12.75"/>
  </sheetData>
  <sheetProtection password="CC8C" sheet="1"/>
  <mergeCells count="35">
    <mergeCell ref="A26:D26"/>
    <mergeCell ref="G26:H26"/>
    <mergeCell ref="I26:J26"/>
    <mergeCell ref="A1:J1"/>
    <mergeCell ref="A2:J2"/>
    <mergeCell ref="A3:E3"/>
    <mergeCell ref="A4:E4"/>
    <mergeCell ref="A5:E5"/>
    <mergeCell ref="A6:E6"/>
    <mergeCell ref="A25:D25"/>
    <mergeCell ref="G25:H25"/>
    <mergeCell ref="I25:J25"/>
    <mergeCell ref="I31:J31"/>
    <mergeCell ref="A32:D32"/>
    <mergeCell ref="G32:H32"/>
    <mergeCell ref="A27:D27"/>
    <mergeCell ref="G27:H27"/>
    <mergeCell ref="I27:J27"/>
    <mergeCell ref="A28:D28"/>
    <mergeCell ref="G28:H28"/>
    <mergeCell ref="I28:J28"/>
    <mergeCell ref="G35:H35"/>
    <mergeCell ref="I32:J32"/>
    <mergeCell ref="A29:D29"/>
    <mergeCell ref="G29:H29"/>
    <mergeCell ref="I29:J29"/>
    <mergeCell ref="A30:D30"/>
    <mergeCell ref="G30:H30"/>
    <mergeCell ref="I30:J30"/>
    <mergeCell ref="A31:D31"/>
    <mergeCell ref="I34:J34"/>
    <mergeCell ref="G31:H31"/>
    <mergeCell ref="A33:D33"/>
    <mergeCell ref="G33:H33"/>
    <mergeCell ref="I33:J33"/>
  </mergeCells>
  <conditionalFormatting sqref="F9 B9:D9 B11:D11 F11 F13 B13:D13 B15:D15 F15 F17 B17:D17 B19:D19 F19 F21 B21:D21 B23:D23 F23">
    <cfRule type="expression" priority="2" dxfId="1" stopIfTrue="1">
      <formula>AND($E9&lt;=$J$9,$AA9&gt;0)</formula>
    </cfRule>
  </conditionalFormatting>
  <conditionalFormatting sqref="E9 E11 E13 E15 E17 E19 E21 E23">
    <cfRule type="expression" priority="1" dxfId="0" stopIfTrue="1">
      <formula>AND($E9&lt;=$J$9,$AA9&gt;0)</formula>
    </cfRule>
  </conditionalFormatting>
  <printOptions horizontalCentered="1"/>
  <pageMargins left="0" right="0" top="0.3937007874015748" bottom="0" header="0" footer="0"/>
  <pageSetup horizontalDpi="600" verticalDpi="600" orientation="portrait" paperSize="9" scale="95" r:id="rId4"/>
  <drawing r:id="rId3"/>
  <legacyDrawing r:id="rId2"/>
  <oleObjects>
    <oleObject progId="CorelPhotoPaint.Image.8" shapeId="73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Maximo Ojeda Rodriguez</cp:lastModifiedBy>
  <cp:lastPrinted>2009-11-19T22:13:21Z</cp:lastPrinted>
  <dcterms:created xsi:type="dcterms:W3CDTF">2009-10-27T14:33:56Z</dcterms:created>
  <dcterms:modified xsi:type="dcterms:W3CDTF">2009-11-19T22:13:28Z</dcterms:modified>
  <cp:category/>
  <cp:version/>
  <cp:contentType/>
  <cp:contentStatus/>
</cp:coreProperties>
</file>