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3920" windowHeight="8160" activeTab="0"/>
  </bookViews>
  <sheets>
    <sheet name="BENJAMIN MASCULINO" sheetId="1" r:id="rId1"/>
    <sheet name="ALEVIN MASCULINO" sheetId="2" r:id="rId2"/>
    <sheet name="INFANTIL MASCULINO" sheetId="3" r:id="rId3"/>
    <sheet name="CADETE MASCULINO" sheetId="4" r:id="rId4"/>
    <sheet name="JUNIOR MASCULINO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Order1" hidden="1">255</definedName>
    <definedName name="Combo_MD" localSheetId="1" hidden="1">{"'Sheet5'!$A$1:$F$68"}</definedName>
    <definedName name="Combo_MD" localSheetId="0" hidden="1">{"'Sheet5'!$A$1:$F$68"}</definedName>
    <definedName name="Combo_MD" localSheetId="3" hidden="1">{"'Sheet5'!$A$1:$F$68"}</definedName>
    <definedName name="Combo_MD" localSheetId="2" hidden="1">{"'Sheet5'!$A$1:$F$68"}</definedName>
    <definedName name="Combo_MD" localSheetId="4" hidden="1">{"'Sheet5'!$A$1:$F$68"}</definedName>
    <definedName name="Combo_MD" hidden="1">{"'Sheet5'!$A$1:$F$68"}</definedName>
    <definedName name="Combo_QD_32" localSheetId="1" hidden="1">{"'Sheet5'!$A$1:$F$68"}</definedName>
    <definedName name="Combo_QD_32" localSheetId="0" hidden="1">{"'Sheet5'!$A$1:$F$68"}</definedName>
    <definedName name="Combo_QD_32" localSheetId="3" hidden="1">{"'Sheet5'!$A$1:$F$68"}</definedName>
    <definedName name="Combo_QD_32" localSheetId="2" hidden="1">{"'Sheet5'!$A$1:$F$68"}</definedName>
    <definedName name="Combo_QD_32" localSheetId="4" hidden="1">{"'Sheet5'!$A$1:$F$68"}</definedName>
    <definedName name="Combo_QD_32" hidden="1">{"'Sheet5'!$A$1:$F$68"}</definedName>
    <definedName name="Combo_Qual" localSheetId="1" hidden="1">{"'Sheet5'!$A$1:$F$68"}</definedName>
    <definedName name="Combo_Qual" localSheetId="0" hidden="1">{"'Sheet5'!$A$1:$F$68"}</definedName>
    <definedName name="Combo_Qual" localSheetId="3" hidden="1">{"'Sheet5'!$A$1:$F$68"}</definedName>
    <definedName name="Combo_Qual" localSheetId="2" hidden="1">{"'Sheet5'!$A$1:$F$68"}</definedName>
    <definedName name="Combo_Qual" localSheetId="4" hidden="1">{"'Sheet5'!$A$1:$F$68"}</definedName>
    <definedName name="Combo_Qual" hidden="1">{"'Sheet5'!$A$1:$F$68"}</definedName>
    <definedName name="Combo_Qual_128_8" localSheetId="1" hidden="1">{"'Sheet5'!$A$1:$F$68"}</definedName>
    <definedName name="Combo_Qual_128_8" localSheetId="0" hidden="1">{"'Sheet5'!$A$1:$F$68"}</definedName>
    <definedName name="Combo_Qual_128_8" localSheetId="3" hidden="1">{"'Sheet5'!$A$1:$F$68"}</definedName>
    <definedName name="Combo_Qual_128_8" localSheetId="2" hidden="1">{"'Sheet5'!$A$1:$F$68"}</definedName>
    <definedName name="Combo_Qual_128_8" localSheetId="4" hidden="1">{"'Sheet5'!$A$1:$F$68"}</definedName>
    <definedName name="Combo_Qual_128_8" hidden="1">{"'Sheet5'!$A$1:$F$68"}</definedName>
    <definedName name="Combo_Qual_64_8" localSheetId="1" hidden="1">{"'Sheet5'!$A$1:$F$68"}</definedName>
    <definedName name="Combo_Qual_64_8" localSheetId="0" hidden="1">{"'Sheet5'!$A$1:$F$68"}</definedName>
    <definedName name="Combo_Qual_64_8" localSheetId="3" hidden="1">{"'Sheet5'!$A$1:$F$68"}</definedName>
    <definedName name="Combo_Qual_64_8" localSheetId="2" hidden="1">{"'Sheet5'!$A$1:$F$68"}</definedName>
    <definedName name="Combo_Qual_64_8" localSheetId="4" hidden="1">{"'Sheet5'!$A$1:$F$68"}</definedName>
    <definedName name="Combo_Qual_64_8" hidden="1">{"'Sheet5'!$A$1:$F$68"}</definedName>
    <definedName name="HTML_CodePage" hidden="1">1252</definedName>
    <definedName name="HTML_Control" localSheetId="1" hidden="1">{"'Sheet5'!$A$1:$F$68"}</definedName>
    <definedName name="HTML_Control" localSheetId="0" hidden="1">{"'Sheet5'!$A$1:$F$68"}</definedName>
    <definedName name="HTML_Control" localSheetId="3" hidden="1">{"'Sheet5'!$A$1:$F$68"}</definedName>
    <definedName name="HTML_Control" localSheetId="2" hidden="1">{"'Sheet5'!$A$1:$F$68"}</definedName>
    <definedName name="HTML_Control" localSheetId="4" hidden="1">{"'Sheet5'!$A$1:$F$68"}</definedName>
    <definedName name="HTML_Control" hidden="1">{"'Sheet5'!$A$1:$F$68"}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poi" localSheetId="1" hidden="1">{"'Sheet5'!$A$1:$F$68"}</definedName>
    <definedName name="poi" localSheetId="0" hidden="1">{"'Sheet5'!$A$1:$F$68"}</definedName>
    <definedName name="poi" localSheetId="3" hidden="1">{"'Sheet5'!$A$1:$F$68"}</definedName>
    <definedName name="poi" localSheetId="2" hidden="1">{"'Sheet5'!$A$1:$F$68"}</definedName>
    <definedName name="poi" localSheetId="4" hidden="1">{"'Sheet5'!$A$1:$F$68"}</definedName>
    <definedName name="poi" hidden="1">{"'Sheet5'!$A$1:$F$68"}</definedName>
    <definedName name="ppp" localSheetId="1" hidden="1">{"'Sheet5'!$A$1:$F$68"}</definedName>
    <definedName name="ppp" localSheetId="0" hidden="1">{"'Sheet5'!$A$1:$F$68"}</definedName>
    <definedName name="ppp" localSheetId="3" hidden="1">{"'Sheet5'!$A$1:$F$68"}</definedName>
    <definedName name="ppp" localSheetId="2" hidden="1">{"'Sheet5'!$A$1:$F$68"}</definedName>
    <definedName name="ppp" localSheetId="4" hidden="1">{"'Sheet5'!$A$1:$F$68"}</definedName>
    <definedName name="ppp" hidden="1">{"'Sheet5'!$A$1:$F$68"}</definedName>
  </definedNames>
  <calcPr fullCalcOnLoad="1"/>
</workbook>
</file>

<file path=xl/sharedStrings.xml><?xml version="1.0" encoding="utf-8"?>
<sst xmlns="http://schemas.openxmlformats.org/spreadsheetml/2006/main" count="490" uniqueCount="197">
  <si>
    <t>Sello de la Federación Territorial</t>
  </si>
  <si>
    <t>Sello del Club Organizador</t>
  </si>
  <si>
    <t>Fecha Finalización</t>
  </si>
  <si>
    <t>Firma</t>
  </si>
  <si>
    <t>Juez Árbitro y Licencia</t>
  </si>
  <si>
    <t>Representante Jugadores</t>
  </si>
  <si>
    <t>Pelota oficial</t>
  </si>
  <si>
    <t>Reemplaza a</t>
  </si>
  <si>
    <t>Lucky Losers</t>
  </si>
  <si>
    <t>Cabezas  de serie</t>
  </si>
  <si>
    <t>#</t>
  </si>
  <si>
    <t>Sorteo fecha/hora</t>
  </si>
  <si>
    <t>S. RUIZ</t>
  </si>
  <si>
    <t>E. DINGLE</t>
  </si>
  <si>
    <t>P.A. BAUZA</t>
  </si>
  <si>
    <t>J. EVANGELISTI</t>
  </si>
  <si>
    <t>P. RIBERA</t>
  </si>
  <si>
    <t>R. TOMAS</t>
  </si>
  <si>
    <t>J. BOU</t>
  </si>
  <si>
    <t>J,B, BORRAS</t>
  </si>
  <si>
    <t>D. CALVO</t>
  </si>
  <si>
    <t>LL. GIBANEL</t>
  </si>
  <si>
    <t>A. CARDONA</t>
  </si>
  <si>
    <t>J. MANRESA</t>
  </si>
  <si>
    <t>Campeón</t>
  </si>
  <si>
    <t>B. ROSSELLI</t>
  </si>
  <si>
    <t>J. FULLANA</t>
  </si>
  <si>
    <t>P. VIVES</t>
  </si>
  <si>
    <t>E. MUS</t>
  </si>
  <si>
    <t>J. FERRAGUT</t>
  </si>
  <si>
    <t>J.M. PALACIO</t>
  </si>
  <si>
    <t>G. ANDZEVICIUS</t>
  </si>
  <si>
    <t>S. SUAREZ</t>
  </si>
  <si>
    <t>J. MORENO</t>
  </si>
  <si>
    <t>R. DURAHO</t>
  </si>
  <si>
    <t>D. MIRO</t>
  </si>
  <si>
    <t>L. LOPEZ</t>
  </si>
  <si>
    <t>X. MARTINEZ</t>
  </si>
  <si>
    <t>S.SOLBAS</t>
  </si>
  <si>
    <t>Final</t>
  </si>
  <si>
    <t>Semifinal</t>
  </si>
  <si>
    <t>Cuartos</t>
  </si>
  <si>
    <t>Octavos</t>
  </si>
  <si>
    <t>2ª Ronda</t>
  </si>
  <si>
    <t>Jugador</t>
  </si>
  <si>
    <t>CS</t>
  </si>
  <si>
    <t>St</t>
  </si>
  <si>
    <t>Ranking</t>
  </si>
  <si>
    <t>Licencia</t>
  </si>
  <si>
    <t>Juez Árbitro</t>
  </si>
  <si>
    <t>Sexo</t>
  </si>
  <si>
    <t>Categoría</t>
  </si>
  <si>
    <t>Premios en metálico</t>
  </si>
  <si>
    <t>Club</t>
  </si>
  <si>
    <t>Ciudad</t>
  </si>
  <si>
    <t>Territorial</t>
  </si>
  <si>
    <t>Semana</t>
  </si>
  <si>
    <t>Fase Final</t>
  </si>
  <si>
    <t>J.L. CORTIJOS</t>
  </si>
  <si>
    <t>J. LAQUINTANA</t>
  </si>
  <si>
    <t>C. LOPEZ</t>
  </si>
  <si>
    <t>E. HASICEVIC</t>
  </si>
  <si>
    <t>P. MARTORELL</t>
  </si>
  <si>
    <t>M. CASTILLO</t>
  </si>
  <si>
    <t>C. JOSE</t>
  </si>
  <si>
    <t>A. ZEEB</t>
  </si>
  <si>
    <t>M. GONZALEZ</t>
  </si>
  <si>
    <t>M. MENDIOLA</t>
  </si>
  <si>
    <t>S. ROMAGUERA</t>
  </si>
  <si>
    <t>M. RIGO</t>
  </si>
  <si>
    <t>N. GARCIA</t>
  </si>
  <si>
    <t>J. BAUZA</t>
  </si>
  <si>
    <t>I. RIVERO</t>
  </si>
  <si>
    <t>C. DE ABREU</t>
  </si>
  <si>
    <t>A. CAÑELLAS</t>
  </si>
  <si>
    <t>D. CAÑELLAS</t>
  </si>
  <si>
    <t>A. MOREU</t>
  </si>
  <si>
    <t>J. TEBAR</t>
  </si>
  <si>
    <t>J. BARRAZA</t>
  </si>
  <si>
    <t>A. GRACIA</t>
  </si>
  <si>
    <t>D. ABRINES</t>
  </si>
  <si>
    <t>C. GARCIA</t>
  </si>
  <si>
    <t>M. CARRETERO</t>
  </si>
  <si>
    <t>LL. BENNASAR</t>
  </si>
  <si>
    <t>G. SALAS</t>
  </si>
  <si>
    <t>M. AVELLA</t>
  </si>
  <si>
    <t>J. UBRIC</t>
  </si>
  <si>
    <t>A. PUENTE</t>
  </si>
  <si>
    <t>P. COSTA</t>
  </si>
  <si>
    <t>M. EVANGELISTI</t>
  </si>
  <si>
    <t>J. MENDIOLA</t>
  </si>
  <si>
    <t>J. FONT</t>
  </si>
  <si>
    <t>J. MIR</t>
  </si>
  <si>
    <t>F. ARANA</t>
  </si>
  <si>
    <t>J. CRUELLAS</t>
  </si>
  <si>
    <t>J. RIBAS</t>
  </si>
  <si>
    <t>D. CABO</t>
  </si>
  <si>
    <t>P. SALVA</t>
  </si>
  <si>
    <t>P. FERRIOL</t>
  </si>
  <si>
    <t>R. ROIG</t>
  </si>
  <si>
    <t>R. CURIEL</t>
  </si>
  <si>
    <t>M.T. MAS</t>
  </si>
  <si>
    <t>M. ROIG</t>
  </si>
  <si>
    <t>C. CONEJO</t>
  </si>
  <si>
    <t>A. BEZARES</t>
  </si>
  <si>
    <t>LL. VIVES</t>
  </si>
  <si>
    <t>M. FERNANDEZ</t>
  </si>
  <si>
    <t>J. A. MUNAR</t>
  </si>
  <si>
    <t>T. AMOROS</t>
  </si>
  <si>
    <t>LL. AUTONELL</t>
  </si>
  <si>
    <t>A. LOMBARDIA</t>
  </si>
  <si>
    <t>Semifinales</t>
  </si>
  <si>
    <t>6/4 6/3</t>
  </si>
  <si>
    <t>R. OLIVER</t>
  </si>
  <si>
    <t>6/4 7/5</t>
  </si>
  <si>
    <t>7/5 6/2</t>
  </si>
  <si>
    <t>P.T. ZAFORTEZA</t>
  </si>
  <si>
    <t>6/0 6/3</t>
  </si>
  <si>
    <t>J. FLAQUER</t>
  </si>
  <si>
    <t>6/2 6/0</t>
  </si>
  <si>
    <t>6/3 6/1</t>
  </si>
  <si>
    <t>G. RAMIS</t>
  </si>
  <si>
    <t>6/1 6/0</t>
  </si>
  <si>
    <t>6/3 7/6</t>
  </si>
  <si>
    <t>D. ZAPATA</t>
  </si>
  <si>
    <t>6/2 6/2</t>
  </si>
  <si>
    <t>6/3 6/0</t>
  </si>
  <si>
    <t>P. MONCADAS</t>
  </si>
  <si>
    <t>D. HERNANDEZ</t>
  </si>
  <si>
    <t>7/6 4/6 6/4</t>
  </si>
  <si>
    <t>6/4 6/0</t>
  </si>
  <si>
    <t>6/0 6/2</t>
  </si>
  <si>
    <t>6/4 6/2</t>
  </si>
  <si>
    <t>6/1 4/6 6/4</t>
  </si>
  <si>
    <t>6/3 6/3</t>
  </si>
  <si>
    <t>6/1 6/3</t>
  </si>
  <si>
    <t>6/0 6/0</t>
  </si>
  <si>
    <t>6/2 1/6 6/3</t>
  </si>
  <si>
    <t>A. VICENS</t>
  </si>
  <si>
    <t>N. SUREDA</t>
  </si>
  <si>
    <t>S. MOREY</t>
  </si>
  <si>
    <t>6/4 6/4</t>
  </si>
  <si>
    <t>J.J. CABO</t>
  </si>
  <si>
    <t>6/1 6/1</t>
  </si>
  <si>
    <t>J.F. SANCHEZ</t>
  </si>
  <si>
    <t>6/4 6/7 6/3</t>
  </si>
  <si>
    <t>A. SEGURA</t>
  </si>
  <si>
    <t>6/1 6/4</t>
  </si>
  <si>
    <t>M.RIGO</t>
  </si>
  <si>
    <t>S. SOLBAS</t>
  </si>
  <si>
    <t>W.O.</t>
  </si>
  <si>
    <t>6/3 6/2</t>
  </si>
  <si>
    <t>J.B. BORRAS</t>
  </si>
  <si>
    <t>6/0 7/5</t>
  </si>
  <si>
    <t>4/6 6/2 6/4</t>
  </si>
  <si>
    <t>6/2 6/3</t>
  </si>
  <si>
    <t>6/4 1/6 6/1</t>
  </si>
  <si>
    <t>5/7 6/2 6/1</t>
  </si>
  <si>
    <t>3/6 6/1 6/0</t>
  </si>
  <si>
    <t>6/1 6/2</t>
  </si>
  <si>
    <t>C.JOSE</t>
  </si>
  <si>
    <t>6/4 4/6 6/0</t>
  </si>
  <si>
    <t>Z. SAURA</t>
  </si>
  <si>
    <t>B. BARCELO</t>
  </si>
  <si>
    <t>6/0 4/6 6/2</t>
  </si>
  <si>
    <t>S. VALDERAS</t>
  </si>
  <si>
    <t>6/0 3/6 6/4</t>
  </si>
  <si>
    <t>A. SANS</t>
  </si>
  <si>
    <t>6/0 6/1</t>
  </si>
  <si>
    <t>6/3 6/4</t>
  </si>
  <si>
    <t>5/7 6/3 7/5</t>
  </si>
  <si>
    <t>6/2 6/1</t>
  </si>
  <si>
    <t>4/6 6/4 7/5</t>
  </si>
  <si>
    <t>P. MARTIRELL</t>
  </si>
  <si>
    <t>7/5 6/4</t>
  </si>
  <si>
    <t>6/0 4/6 6/1</t>
  </si>
  <si>
    <t>7/6 6/2</t>
  </si>
  <si>
    <t>6/1 7/5</t>
  </si>
  <si>
    <t>D. ANRINES</t>
  </si>
  <si>
    <t>J.A. MUNAR</t>
  </si>
  <si>
    <t>S. FRAU</t>
  </si>
  <si>
    <t>7/6 5/7 6/4</t>
  </si>
  <si>
    <t>6/0 7/6</t>
  </si>
  <si>
    <t>6/3 3/6 6/0</t>
  </si>
  <si>
    <t>6/2 6/4</t>
  </si>
  <si>
    <t>6/7 6/2 6/2</t>
  </si>
  <si>
    <t>6/2 7/6</t>
  </si>
  <si>
    <t>6/1 4/6 6/2</t>
  </si>
  <si>
    <t>5/7 6/2 7/6</t>
  </si>
  <si>
    <t>6/4 6/1</t>
  </si>
  <si>
    <t>2/6 7/5 6/1</t>
  </si>
  <si>
    <t>6/3 7/5</t>
  </si>
  <si>
    <t>W.O. JUSTIFICADO</t>
  </si>
  <si>
    <t>7/5 2/6 6/3</t>
  </si>
  <si>
    <t>4/6 6/4 6/4</t>
  </si>
  <si>
    <t>6/3 4/6 6/3</t>
  </si>
  <si>
    <t>6/2 4/6 6/2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</si>
</sst>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[$-C0A]d\-mmm\-yy;@"/>
    <numFmt numFmtId="166" formatCode="_(* #,##0_);_(* \(#,##0\);_(* &quot;-&quot;_);_(@_)"/>
    <numFmt numFmtId="167" formatCode="_(* #,##0.00_);_(* \(#,##0.00\);_(* &quot;-&quot;??_);_(@_)"/>
    <numFmt numFmtId="168" formatCode="_(&quot;$&quot;* #,##0_);_(&quot;$&quot;* \(#,##0\);_(&quot;$&quot;* &quot;-&quot;_);_(@_)"/>
  </numFmts>
  <fonts count="37">
    <font>
      <sz val="11"/>
      <color indexed="8"/>
      <name val="Calibri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7"/>
      <color indexed="9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8.5"/>
      <color indexed="8"/>
      <name val="Arial"/>
      <family val="2"/>
    </font>
    <font>
      <i/>
      <sz val="8.5"/>
      <color indexed="8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b/>
      <sz val="8.5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i/>
      <sz val="10"/>
      <name val="Arial"/>
      <family val="2"/>
    </font>
    <font>
      <sz val="20"/>
      <name val="Arial"/>
      <family val="2"/>
    </font>
    <font>
      <b/>
      <i/>
      <sz val="20"/>
      <name val="Arial"/>
      <family val="2"/>
    </font>
    <font>
      <i/>
      <sz val="8.5"/>
      <name val="Arial"/>
      <family val="2"/>
    </font>
    <font>
      <b/>
      <sz val="8.5"/>
      <color indexed="4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/>
    </border>
    <border>
      <left style="medium"/>
      <right style="thin"/>
      <top/>
      <bottom/>
    </border>
    <border>
      <left/>
      <right style="thin"/>
      <top/>
      <bottom/>
    </border>
    <border>
      <left style="medium"/>
      <right style="thin"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/>
      <bottom style="medium"/>
    </border>
    <border>
      <left/>
      <right style="medium"/>
      <top/>
      <bottom/>
    </border>
    <border>
      <left/>
      <right/>
      <top style="thin"/>
      <bottom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24" fillId="4" borderId="0" applyNumberFormat="0" applyBorder="0" applyAlignment="0" applyProtection="0"/>
    <xf numFmtId="0" fontId="29" fillId="16" borderId="1" applyNumberFormat="0" applyAlignment="0" applyProtection="0"/>
    <xf numFmtId="0" fontId="31" fillId="17" borderId="2" applyNumberFormat="0" applyAlignment="0" applyProtection="0"/>
    <xf numFmtId="0" fontId="30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21" borderId="0" applyNumberFormat="0" applyBorder="0" applyAlignment="0" applyProtection="0"/>
    <xf numFmtId="0" fontId="27" fillId="7" borderId="1" applyNumberFormat="0" applyAlignment="0" applyProtection="0"/>
    <xf numFmtId="0" fontId="2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8" fillId="16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34" fillId="0" borderId="9" applyNumberFormat="0" applyFill="0" applyAlignment="0" applyProtection="0"/>
  </cellStyleXfs>
  <cellXfs count="200">
    <xf numFmtId="0" fontId="0" fillId="0" borderId="0" xfId="0" applyAlignment="1">
      <alignment/>
    </xf>
    <xf numFmtId="0" fontId="1" fillId="0" borderId="0" xfId="63" applyProtection="1">
      <alignment/>
      <protection locked="0"/>
    </xf>
    <xf numFmtId="0" fontId="2" fillId="0" borderId="0" xfId="63" applyFont="1" applyProtection="1">
      <alignment/>
      <protection locked="0"/>
    </xf>
    <xf numFmtId="0" fontId="3" fillId="0" borderId="0" xfId="63" applyFont="1" applyProtection="1">
      <alignment/>
      <protection locked="0"/>
    </xf>
    <xf numFmtId="0" fontId="4" fillId="0" borderId="0" xfId="63" applyFont="1" applyAlignment="1" applyProtection="1">
      <alignment horizontal="center" vertical="center"/>
      <protection locked="0"/>
    </xf>
    <xf numFmtId="0" fontId="5" fillId="0" borderId="10" xfId="63" applyFont="1" applyBorder="1" applyAlignment="1" applyProtection="1">
      <alignment vertical="center"/>
      <protection hidden="1"/>
    </xf>
    <xf numFmtId="0" fontId="5" fillId="0" borderId="11" xfId="63" applyNumberFormat="1" applyFont="1" applyBorder="1" applyAlignment="1" applyProtection="1">
      <alignment horizontal="center" vertical="center"/>
      <protection hidden="1"/>
    </xf>
    <xf numFmtId="0" fontId="5" fillId="0" borderId="12" xfId="63" applyFont="1" applyBorder="1" applyAlignment="1" applyProtection="1">
      <alignment vertical="center"/>
      <protection hidden="1"/>
    </xf>
    <xf numFmtId="0" fontId="5" fillId="0" borderId="13" xfId="63" applyNumberFormat="1" applyFont="1" applyBorder="1" applyAlignment="1" applyProtection="1">
      <alignment horizontal="center" vertical="center"/>
      <protection hidden="1"/>
    </xf>
    <xf numFmtId="0" fontId="5" fillId="0" borderId="14" xfId="63" applyNumberFormat="1" applyFont="1" applyBorder="1" applyAlignment="1" applyProtection="1">
      <alignment horizontal="center" vertical="center"/>
      <protection hidden="1"/>
    </xf>
    <xf numFmtId="0" fontId="5" fillId="24" borderId="12" xfId="63" applyNumberFormat="1" applyFont="1" applyFill="1" applyBorder="1" applyAlignment="1" applyProtection="1">
      <alignment vertical="center"/>
      <protection hidden="1"/>
    </xf>
    <xf numFmtId="0" fontId="5" fillId="24" borderId="14" xfId="63" applyNumberFormat="1" applyFont="1" applyFill="1" applyBorder="1" applyAlignment="1" applyProtection="1">
      <alignment horizontal="center" vertical="center"/>
      <protection hidden="1"/>
    </xf>
    <xf numFmtId="0" fontId="5" fillId="24" borderId="15" xfId="63" applyNumberFormat="1" applyFont="1" applyFill="1" applyBorder="1" applyAlignment="1" applyProtection="1">
      <alignment horizontal="center" vertical="center"/>
      <protection hidden="1"/>
    </xf>
    <xf numFmtId="49" fontId="7" fillId="16" borderId="16" xfId="63" applyNumberFormat="1" applyFont="1" applyFill="1" applyBorder="1" applyAlignment="1" applyProtection="1">
      <alignment horizontal="center" vertical="center"/>
      <protection locked="0"/>
    </xf>
    <xf numFmtId="49" fontId="7" fillId="16" borderId="17" xfId="63" applyNumberFormat="1" applyFont="1" applyFill="1" applyBorder="1" applyAlignment="1" applyProtection="1">
      <alignment horizontal="center" vertical="center"/>
      <protection locked="0"/>
    </xf>
    <xf numFmtId="0" fontId="1" fillId="0" borderId="0" xfId="63" applyFont="1" applyAlignment="1" applyProtection="1">
      <alignment vertical="center"/>
      <protection locked="0"/>
    </xf>
    <xf numFmtId="0" fontId="1" fillId="0" borderId="0" xfId="63" applyFont="1" applyAlignment="1" applyProtection="1">
      <alignment vertical="center"/>
      <protection hidden="1"/>
    </xf>
    <xf numFmtId="49" fontId="8" fillId="0" borderId="0" xfId="63" applyNumberFormat="1" applyFont="1" applyFill="1" applyAlignment="1" applyProtection="1">
      <alignment horizontal="center" vertical="center"/>
      <protection locked="0"/>
    </xf>
    <xf numFmtId="49" fontId="8" fillId="0" borderId="0" xfId="63" applyNumberFormat="1" applyFont="1" applyFill="1" applyBorder="1" applyAlignment="1" applyProtection="1">
      <alignment horizontal="center" vertical="center"/>
      <protection locked="0"/>
    </xf>
    <xf numFmtId="49" fontId="9" fillId="0" borderId="0" xfId="63" applyNumberFormat="1" applyFont="1" applyFill="1" applyBorder="1" applyAlignment="1" applyProtection="1">
      <alignment horizontal="center" vertical="center"/>
      <protection locked="0"/>
    </xf>
    <xf numFmtId="0" fontId="10" fillId="0" borderId="18" xfId="63" applyNumberFormat="1" applyFont="1" applyFill="1" applyBorder="1" applyAlignment="1" applyProtection="1">
      <alignment vertical="center"/>
      <protection hidden="1"/>
    </xf>
    <xf numFmtId="0" fontId="11" fillId="4" borderId="19" xfId="63" applyNumberFormat="1" applyFont="1" applyFill="1" applyBorder="1" applyAlignment="1" applyProtection="1">
      <alignment horizontal="center" vertical="center"/>
      <protection locked="0"/>
    </xf>
    <xf numFmtId="0" fontId="10" fillId="0" borderId="19" xfId="63" applyNumberFormat="1" applyFont="1" applyFill="1" applyBorder="1" applyAlignment="1" applyProtection="1">
      <alignment horizontal="center" vertical="center"/>
      <protection hidden="1"/>
    </xf>
    <xf numFmtId="0" fontId="10" fillId="0" borderId="19" xfId="63" applyNumberFormat="1" applyFont="1" applyFill="1" applyBorder="1" applyAlignment="1" applyProtection="1">
      <alignment horizontal="right" vertical="center"/>
      <protection hidden="1"/>
    </xf>
    <xf numFmtId="1" fontId="12" fillId="16" borderId="0" xfId="63" applyNumberFormat="1" applyFont="1" applyFill="1" applyBorder="1" applyAlignment="1" applyProtection="1">
      <alignment horizontal="center" vertical="center"/>
      <protection locked="0"/>
    </xf>
    <xf numFmtId="49" fontId="8" fillId="0" borderId="20" xfId="63" applyNumberFormat="1" applyFont="1" applyFill="1" applyBorder="1" applyAlignment="1" applyProtection="1">
      <alignment horizontal="center" vertical="center"/>
      <protection locked="0"/>
    </xf>
    <xf numFmtId="0" fontId="10" fillId="0" borderId="19" xfId="63" applyNumberFormat="1" applyFont="1" applyFill="1" applyBorder="1" applyAlignment="1" applyProtection="1">
      <alignment vertical="center"/>
      <protection hidden="1"/>
    </xf>
    <xf numFmtId="1" fontId="10" fillId="16" borderId="0" xfId="63" applyNumberFormat="1" applyFont="1" applyFill="1" applyBorder="1" applyAlignment="1" applyProtection="1">
      <alignment horizontal="center" vertical="center"/>
      <protection locked="0"/>
    </xf>
    <xf numFmtId="49" fontId="9" fillId="0" borderId="14" xfId="63" applyNumberFormat="1" applyFont="1" applyFill="1" applyBorder="1" applyAlignment="1" applyProtection="1">
      <alignment horizontal="center" vertical="center"/>
      <protection locked="0"/>
    </xf>
    <xf numFmtId="49" fontId="8" fillId="0" borderId="14" xfId="63" applyNumberFormat="1" applyFont="1" applyFill="1" applyBorder="1" applyAlignment="1" applyProtection="1">
      <alignment horizontal="center" vertical="center"/>
      <protection locked="0"/>
    </xf>
    <xf numFmtId="49" fontId="8" fillId="0" borderId="19" xfId="63" applyNumberFormat="1" applyFont="1" applyFill="1" applyBorder="1" applyAlignment="1" applyProtection="1">
      <alignment horizontal="center" vertical="center"/>
      <protection locked="0"/>
    </xf>
    <xf numFmtId="0" fontId="10" fillId="0" borderId="0" xfId="63" applyFont="1" applyAlignment="1" applyProtection="1">
      <alignment horizontal="center" vertical="center"/>
      <protection locked="0"/>
    </xf>
    <xf numFmtId="0" fontId="10" fillId="0" borderId="20" xfId="63" applyFont="1" applyBorder="1" applyAlignment="1" applyProtection="1">
      <alignment horizontal="center" vertical="center"/>
      <protection locked="0"/>
    </xf>
    <xf numFmtId="0" fontId="1" fillId="0" borderId="14" xfId="63" applyFont="1" applyBorder="1" applyAlignment="1" applyProtection="1">
      <alignment vertical="center"/>
      <protection locked="0"/>
    </xf>
    <xf numFmtId="0" fontId="10" fillId="0" borderId="14" xfId="63" applyFont="1" applyBorder="1" applyAlignment="1" applyProtection="1">
      <alignment horizontal="center" vertical="center"/>
      <protection locked="0"/>
    </xf>
    <xf numFmtId="0" fontId="10" fillId="0" borderId="19" xfId="63" applyFont="1" applyBorder="1" applyAlignment="1" applyProtection="1">
      <alignment horizontal="center" vertical="center"/>
      <protection locked="0"/>
    </xf>
    <xf numFmtId="49" fontId="8" fillId="0" borderId="21" xfId="63" applyNumberFormat="1" applyFont="1" applyFill="1" applyBorder="1" applyAlignment="1" applyProtection="1">
      <alignment horizontal="center" vertical="center"/>
      <protection locked="0"/>
    </xf>
    <xf numFmtId="49" fontId="8" fillId="0" borderId="19" xfId="63" applyNumberFormat="1" applyFont="1" applyFill="1" applyBorder="1" applyAlignment="1" applyProtection="1">
      <alignment horizontal="left" vertical="center"/>
      <protection locked="0"/>
    </xf>
    <xf numFmtId="0" fontId="2" fillId="0" borderId="0" xfId="63" applyFont="1" applyProtection="1">
      <alignment/>
      <protection hidden="1"/>
    </xf>
    <xf numFmtId="0" fontId="4" fillId="0" borderId="0" xfId="63" applyFont="1" applyAlignment="1" applyProtection="1">
      <alignment vertical="center"/>
      <protection locked="0"/>
    </xf>
    <xf numFmtId="0" fontId="5" fillId="0" borderId="0" xfId="63" applyFont="1" applyFill="1" applyAlignment="1" applyProtection="1">
      <alignment horizontal="center" vertical="center"/>
      <protection locked="0"/>
    </xf>
    <xf numFmtId="49" fontId="5" fillId="0" borderId="0" xfId="63" applyNumberFormat="1" applyFont="1" applyFill="1" applyAlignment="1" applyProtection="1">
      <alignment horizontal="center" vertical="center"/>
      <protection locked="0"/>
    </xf>
    <xf numFmtId="0" fontId="5" fillId="0" borderId="0" xfId="63" applyNumberFormat="1" applyFont="1" applyFill="1" applyAlignment="1" applyProtection="1">
      <alignment horizontal="center" vertical="center"/>
      <protection locked="0"/>
    </xf>
    <xf numFmtId="49" fontId="5" fillId="16" borderId="0" xfId="63" applyNumberFormat="1" applyFont="1" applyFill="1" applyAlignment="1" applyProtection="1">
      <alignment horizontal="right" vertical="center"/>
      <protection locked="0"/>
    </xf>
    <xf numFmtId="0" fontId="5" fillId="16" borderId="0" xfId="63" applyFont="1" applyFill="1" applyAlignment="1" applyProtection="1">
      <alignment horizontal="center" vertical="center"/>
      <protection hidden="1"/>
    </xf>
    <xf numFmtId="49" fontId="5" fillId="16" borderId="0" xfId="63" applyNumberFormat="1" applyFont="1" applyFill="1" applyAlignment="1" applyProtection="1">
      <alignment horizontal="center" vertical="center"/>
      <protection hidden="1"/>
    </xf>
    <xf numFmtId="0" fontId="5" fillId="16" borderId="0" xfId="63" applyNumberFormat="1" applyFont="1" applyFill="1" applyAlignment="1" applyProtection="1">
      <alignment horizontal="center" vertical="center"/>
      <protection hidden="1"/>
    </xf>
    <xf numFmtId="49" fontId="5" fillId="16" borderId="0" xfId="63" applyNumberFormat="1" applyFont="1" applyFill="1" applyAlignment="1" applyProtection="1">
      <alignment horizontal="right" vertical="center"/>
      <protection hidden="1"/>
    </xf>
    <xf numFmtId="0" fontId="13" fillId="0" borderId="0" xfId="63" applyFont="1" applyBorder="1" applyAlignment="1" applyProtection="1">
      <alignment vertical="center"/>
      <protection locked="0"/>
    </xf>
    <xf numFmtId="49" fontId="14" fillId="0" borderId="22" xfId="63" applyNumberFormat="1" applyFont="1" applyFill="1" applyBorder="1" applyAlignment="1" applyProtection="1">
      <alignment horizontal="right" vertical="center"/>
      <protection hidden="1"/>
    </xf>
    <xf numFmtId="49" fontId="13" fillId="0" borderId="22" xfId="63" applyNumberFormat="1" applyFont="1" applyBorder="1" applyAlignment="1" applyProtection="1">
      <alignment horizontal="right" vertical="center"/>
      <protection hidden="1"/>
    </xf>
    <xf numFmtId="49" fontId="13" fillId="0" borderId="22" xfId="63" applyNumberFormat="1" applyFont="1" applyBorder="1" applyAlignment="1" applyProtection="1">
      <alignment horizontal="center" vertical="center"/>
      <protection hidden="1"/>
    </xf>
    <xf numFmtId="0" fontId="13" fillId="0" borderId="22" xfId="53" applyNumberFormat="1" applyFont="1" applyBorder="1" applyAlignment="1" applyProtection="1">
      <alignment horizontal="center" vertical="center"/>
      <protection hidden="1"/>
    </xf>
    <xf numFmtId="0" fontId="4" fillId="0" borderId="0" xfId="63" applyFont="1" applyBorder="1" applyAlignment="1" applyProtection="1">
      <alignment vertical="center"/>
      <protection locked="0"/>
    </xf>
    <xf numFmtId="49" fontId="7" fillId="0" borderId="0" xfId="63" applyNumberFormat="1" applyFont="1" applyFill="1" applyBorder="1" applyAlignment="1" applyProtection="1">
      <alignment horizontal="right" vertical="center"/>
      <protection hidden="1"/>
    </xf>
    <xf numFmtId="49" fontId="6" fillId="16" borderId="0" xfId="63" applyNumberFormat="1" applyFont="1" applyFill="1" applyBorder="1" applyAlignment="1" applyProtection="1">
      <alignment horizontal="right" vertical="center"/>
      <protection hidden="1"/>
    </xf>
    <xf numFmtId="49" fontId="6" fillId="16" borderId="0" xfId="63" applyNumberFormat="1" applyFont="1" applyFill="1" applyBorder="1" applyAlignment="1" applyProtection="1">
      <alignment horizontal="center" vertical="center"/>
      <protection hidden="1"/>
    </xf>
    <xf numFmtId="0" fontId="6" fillId="16" borderId="0" xfId="63" applyFont="1" applyFill="1" applyAlignment="1" applyProtection="1">
      <alignment horizontal="center" vertical="center"/>
      <protection hidden="1"/>
    </xf>
    <xf numFmtId="49" fontId="14" fillId="0" borderId="0" xfId="63" applyNumberFormat="1" applyFont="1" applyFill="1" applyBorder="1" applyAlignment="1" applyProtection="1">
      <alignment horizontal="right" vertical="center"/>
      <protection hidden="1"/>
    </xf>
    <xf numFmtId="49" fontId="14" fillId="0" borderId="0" xfId="63" applyNumberFormat="1" applyFont="1" applyBorder="1" applyAlignment="1" applyProtection="1">
      <alignment horizontal="right" vertical="center"/>
      <protection hidden="1"/>
    </xf>
    <xf numFmtId="165" fontId="13" fillId="0" borderId="0" xfId="63" applyNumberFormat="1" applyFont="1" applyBorder="1" applyAlignment="1" applyProtection="1">
      <alignment horizontal="center" vertical="center"/>
      <protection hidden="1"/>
    </xf>
    <xf numFmtId="0" fontId="13" fillId="0" borderId="0" xfId="53" applyNumberFormat="1" applyFont="1" applyBorder="1" applyAlignment="1" applyProtection="1">
      <alignment horizontal="center" vertical="center"/>
      <protection hidden="1"/>
    </xf>
    <xf numFmtId="0" fontId="4" fillId="0" borderId="0" xfId="63" applyFont="1" applyBorder="1" applyAlignment="1" applyProtection="1">
      <alignment vertical="center"/>
      <protection hidden="1"/>
    </xf>
    <xf numFmtId="49" fontId="7" fillId="16" borderId="0" xfId="63" applyNumberFormat="1" applyFont="1" applyFill="1" applyBorder="1" applyAlignment="1" applyProtection="1">
      <alignment horizontal="right" vertical="center"/>
      <protection hidden="1"/>
    </xf>
    <xf numFmtId="0" fontId="6" fillId="16" borderId="0" xfId="63" applyFont="1" applyFill="1" applyBorder="1" applyAlignment="1" applyProtection="1">
      <alignment horizontal="center" vertical="center"/>
      <protection hidden="1"/>
    </xf>
    <xf numFmtId="0" fontId="1" fillId="0" borderId="0" xfId="63" applyFont="1" applyProtection="1">
      <alignment/>
      <protection locked="0"/>
    </xf>
    <xf numFmtId="0" fontId="15" fillId="0" borderId="0" xfId="63" applyNumberFormat="1" applyFont="1" applyAlignment="1" applyProtection="1">
      <alignment/>
      <protection hidden="1"/>
    </xf>
    <xf numFmtId="0" fontId="16" fillId="0" borderId="0" xfId="63" applyFont="1" applyBorder="1" applyAlignment="1" applyProtection="1">
      <alignment vertical="top"/>
      <protection locked="0"/>
    </xf>
    <xf numFmtId="0" fontId="17" fillId="0" borderId="0" xfId="63" applyNumberFormat="1" applyFont="1" applyBorder="1" applyAlignment="1" applyProtection="1">
      <alignment vertical="center"/>
      <protection hidden="1"/>
    </xf>
    <xf numFmtId="0" fontId="13" fillId="0" borderId="22" xfId="54" applyNumberFormat="1" applyFont="1" applyBorder="1" applyAlignment="1" applyProtection="1">
      <alignment horizontal="center" vertical="center"/>
      <protection hidden="1"/>
    </xf>
    <xf numFmtId="0" fontId="13" fillId="0" borderId="0" xfId="54" applyNumberFormat="1" applyFont="1" applyBorder="1" applyAlignment="1" applyProtection="1">
      <alignment horizontal="center" vertical="center"/>
      <protection hidden="1"/>
    </xf>
    <xf numFmtId="0" fontId="13" fillId="0" borderId="22" xfId="55" applyNumberFormat="1" applyFont="1" applyBorder="1" applyAlignment="1" applyProtection="1">
      <alignment horizontal="center" vertical="center"/>
      <protection hidden="1"/>
    </xf>
    <xf numFmtId="0" fontId="13" fillId="0" borderId="0" xfId="55" applyNumberFormat="1" applyFont="1" applyBorder="1" applyAlignment="1" applyProtection="1">
      <alignment horizontal="center" vertical="center"/>
      <protection hidden="1"/>
    </xf>
    <xf numFmtId="0" fontId="1" fillId="0" borderId="0" xfId="63" applyNumberFormat="1" applyProtection="1">
      <alignment/>
      <protection locked="0"/>
    </xf>
    <xf numFmtId="0" fontId="5" fillId="24" borderId="13" xfId="63" applyNumberFormat="1" applyFont="1" applyFill="1" applyBorder="1" applyAlignment="1" applyProtection="1">
      <alignment horizontal="center" vertical="center"/>
      <protection hidden="1"/>
    </xf>
    <xf numFmtId="0" fontId="5" fillId="24" borderId="23" xfId="64" applyNumberFormat="1" applyFont="1" applyFill="1" applyBorder="1" applyAlignment="1" applyProtection="1">
      <alignment vertical="center"/>
      <protection hidden="1"/>
    </xf>
    <xf numFmtId="0" fontId="1" fillId="0" borderId="0" xfId="63" applyNumberFormat="1" applyAlignment="1" applyProtection="1">
      <alignment vertical="center"/>
      <protection locked="0"/>
    </xf>
    <xf numFmtId="0" fontId="1" fillId="0" borderId="0" xfId="63" applyAlignment="1" applyProtection="1">
      <alignment vertical="center"/>
      <protection locked="0"/>
    </xf>
    <xf numFmtId="0" fontId="1" fillId="0" borderId="0" xfId="63" applyNumberFormat="1" applyFont="1" applyAlignment="1" applyProtection="1">
      <alignment vertical="center"/>
      <protection locked="0"/>
    </xf>
    <xf numFmtId="0" fontId="1" fillId="0" borderId="0" xfId="63" applyNumberFormat="1" applyFont="1" applyAlignment="1" applyProtection="1">
      <alignment vertical="center"/>
      <protection hidden="1"/>
    </xf>
    <xf numFmtId="0" fontId="10" fillId="0" borderId="0" xfId="63" applyNumberFormat="1" applyFont="1" applyFill="1" applyAlignment="1" applyProtection="1">
      <alignment vertical="center"/>
      <protection locked="0"/>
    </xf>
    <xf numFmtId="0" fontId="10" fillId="0" borderId="0" xfId="63" applyNumberFormat="1" applyFont="1" applyFill="1" applyBorder="1" applyAlignment="1" applyProtection="1">
      <alignment vertical="center"/>
      <protection locked="0"/>
    </xf>
    <xf numFmtId="0" fontId="10" fillId="0" borderId="0" xfId="63" applyNumberFormat="1" applyFont="1" applyFill="1" applyBorder="1" applyAlignment="1" applyProtection="1">
      <alignment horizontal="left" vertical="center"/>
      <protection locked="0"/>
    </xf>
    <xf numFmtId="0" fontId="10" fillId="0" borderId="20" xfId="63" applyNumberFormat="1" applyFont="1" applyFill="1" applyBorder="1" applyAlignment="1" applyProtection="1">
      <alignment vertical="center"/>
      <protection hidden="1"/>
    </xf>
    <xf numFmtId="0" fontId="12" fillId="16" borderId="0" xfId="63" applyNumberFormat="1" applyFont="1" applyFill="1" applyBorder="1" applyAlignment="1" applyProtection="1">
      <alignment horizontal="center" vertical="center"/>
      <protection locked="0"/>
    </xf>
    <xf numFmtId="0" fontId="10" fillId="0" borderId="0" xfId="63" applyNumberFormat="1" applyFont="1" applyFill="1" applyAlignment="1" applyProtection="1">
      <alignment horizontal="center" vertical="center"/>
      <protection locked="0"/>
    </xf>
    <xf numFmtId="0" fontId="10" fillId="0" borderId="0" xfId="63" applyNumberFormat="1" applyFont="1" applyFill="1" applyBorder="1" applyAlignment="1" applyProtection="1">
      <alignment horizontal="center" vertical="center"/>
      <protection locked="0"/>
    </xf>
    <xf numFmtId="0" fontId="10" fillId="0" borderId="20" xfId="63" applyNumberFormat="1" applyFont="1" applyBorder="1" applyAlignment="1" applyProtection="1">
      <alignment horizontal="center" vertical="center"/>
      <protection locked="0"/>
    </xf>
    <xf numFmtId="0" fontId="10" fillId="0" borderId="21" xfId="63" applyNumberFormat="1" applyFont="1" applyFill="1" applyBorder="1" applyAlignment="1" applyProtection="1">
      <alignment vertical="center"/>
      <protection hidden="1"/>
    </xf>
    <xf numFmtId="0" fontId="10" fillId="0" borderId="0" xfId="63" applyNumberFormat="1" applyFont="1" applyFill="1" applyAlignment="1" applyProtection="1">
      <alignment horizontal="center" vertical="center"/>
      <protection hidden="1"/>
    </xf>
    <xf numFmtId="0" fontId="10" fillId="0" borderId="0" xfId="63" applyNumberFormat="1" applyFont="1" applyFill="1" applyBorder="1" applyAlignment="1" applyProtection="1">
      <alignment horizontal="right" vertical="center"/>
      <protection hidden="1"/>
    </xf>
    <xf numFmtId="0" fontId="10" fillId="16" borderId="0" xfId="63" applyNumberFormat="1" applyFont="1" applyFill="1" applyBorder="1" applyAlignment="1" applyProtection="1">
      <alignment horizontal="center" vertical="center"/>
      <protection locked="0"/>
    </xf>
    <xf numFmtId="0" fontId="10" fillId="0" borderId="14" xfId="63" applyNumberFormat="1" applyFont="1" applyFill="1" applyBorder="1" applyAlignment="1" applyProtection="1">
      <alignment horizontal="center" vertical="center"/>
      <protection locked="0"/>
    </xf>
    <xf numFmtId="0" fontId="10" fillId="0" borderId="0" xfId="63" applyNumberFormat="1" applyFont="1" applyFill="1" applyAlignment="1" applyProtection="1">
      <alignment vertical="center"/>
      <protection hidden="1"/>
    </xf>
    <xf numFmtId="0" fontId="11" fillId="0" borderId="0" xfId="63" applyNumberFormat="1" applyFont="1" applyFill="1" applyAlignment="1" applyProtection="1">
      <alignment horizontal="center" vertical="center"/>
      <protection locked="0"/>
    </xf>
    <xf numFmtId="0" fontId="10" fillId="0" borderId="21" xfId="63" applyNumberFormat="1" applyFont="1" applyFill="1" applyBorder="1" applyAlignment="1" applyProtection="1">
      <alignment horizontal="center" vertical="center"/>
      <protection locked="0"/>
    </xf>
    <xf numFmtId="0" fontId="10" fillId="0" borderId="19" xfId="63" applyNumberFormat="1" applyFont="1" applyBorder="1" applyAlignment="1" applyProtection="1">
      <alignment horizontal="center" vertical="center"/>
      <protection locked="0"/>
    </xf>
    <xf numFmtId="0" fontId="18" fillId="0" borderId="14" xfId="63" applyNumberFormat="1" applyFont="1" applyFill="1" applyBorder="1" applyAlignment="1" applyProtection="1">
      <alignment horizontal="center" vertical="center"/>
      <protection locked="0"/>
    </xf>
    <xf numFmtId="0" fontId="8" fillId="0" borderId="19" xfId="63" applyNumberFormat="1" applyFont="1" applyFill="1" applyBorder="1" applyAlignment="1" applyProtection="1">
      <alignment horizontal="center" vertical="center"/>
      <protection locked="0"/>
    </xf>
    <xf numFmtId="0" fontId="4" fillId="0" borderId="0" xfId="64" applyFont="1" applyAlignment="1" applyProtection="1">
      <alignment vertical="center"/>
      <protection locked="0"/>
    </xf>
    <xf numFmtId="0" fontId="4" fillId="0" borderId="0" xfId="64" applyNumberFormat="1" applyFont="1" applyFill="1" applyAlignment="1" applyProtection="1">
      <alignment horizontal="center" vertical="center"/>
      <protection locked="0"/>
    </xf>
    <xf numFmtId="0" fontId="4" fillId="0" borderId="0" xfId="64" applyFont="1" applyFill="1" applyAlignment="1" applyProtection="1">
      <alignment horizontal="left" vertical="center"/>
      <protection locked="0"/>
    </xf>
    <xf numFmtId="0" fontId="4" fillId="0" borderId="0" xfId="64" applyFont="1" applyFill="1" applyAlignment="1" applyProtection="1">
      <alignment horizontal="center" vertical="center"/>
      <protection locked="0"/>
    </xf>
    <xf numFmtId="0" fontId="4" fillId="0" borderId="0" xfId="64" applyFont="1" applyFill="1" applyAlignment="1" applyProtection="1">
      <alignment horizontal="right" vertical="center"/>
      <protection locked="0"/>
    </xf>
    <xf numFmtId="0" fontId="4" fillId="16" borderId="0" xfId="64" applyFont="1" applyFill="1" applyAlignment="1" applyProtection="1">
      <alignment horizontal="right" vertical="center"/>
      <protection locked="0"/>
    </xf>
    <xf numFmtId="0" fontId="5" fillId="0" borderId="0" xfId="64" applyNumberFormat="1" applyFont="1" applyFill="1" applyBorder="1" applyAlignment="1" applyProtection="1">
      <alignment horizontal="center" vertical="center"/>
      <protection hidden="1"/>
    </xf>
    <xf numFmtId="0" fontId="5" fillId="16" borderId="0" xfId="64" applyNumberFormat="1" applyFont="1" applyFill="1" applyAlignment="1" applyProtection="1">
      <alignment horizontal="center" vertical="center"/>
      <protection hidden="1"/>
    </xf>
    <xf numFmtId="0" fontId="5" fillId="16" borderId="0" xfId="64" applyFont="1" applyFill="1" applyAlignment="1" applyProtection="1">
      <alignment horizontal="center" vertical="center"/>
      <protection hidden="1"/>
    </xf>
    <xf numFmtId="0" fontId="5" fillId="16" borderId="0" xfId="64" applyFont="1" applyFill="1" applyAlignment="1" applyProtection="1">
      <alignment horizontal="right" vertical="center"/>
      <protection hidden="1"/>
    </xf>
    <xf numFmtId="0" fontId="13" fillId="0" borderId="22" xfId="56" applyNumberFormat="1" applyFont="1" applyBorder="1" applyAlignment="1" applyProtection="1">
      <alignment horizontal="center" vertical="center"/>
      <protection hidden="1"/>
    </xf>
    <xf numFmtId="0" fontId="13" fillId="0" borderId="0" xfId="56" applyNumberFormat="1" applyFont="1" applyBorder="1" applyAlignment="1" applyProtection="1">
      <alignment horizontal="center" vertical="center"/>
      <protection hidden="1"/>
    </xf>
    <xf numFmtId="0" fontId="1" fillId="0" borderId="0" xfId="64" applyProtection="1">
      <alignment/>
      <protection locked="0"/>
    </xf>
    <xf numFmtId="0" fontId="1" fillId="0" borderId="0" xfId="64" applyNumberFormat="1" applyProtection="1">
      <alignment/>
      <protection locked="0"/>
    </xf>
    <xf numFmtId="0" fontId="5" fillId="24" borderId="13" xfId="63" applyNumberFormat="1" applyFont="1" applyFill="1" applyBorder="1" applyAlignment="1" applyProtection="1">
      <alignment horizontal="center" vertical="center"/>
      <protection locked="0"/>
    </xf>
    <xf numFmtId="0" fontId="5" fillId="24" borderId="15" xfId="63" applyNumberFormat="1" applyFont="1" applyFill="1" applyBorder="1" applyAlignment="1" applyProtection="1">
      <alignment horizontal="center" vertical="center"/>
      <protection locked="0"/>
    </xf>
    <xf numFmtId="0" fontId="1" fillId="0" borderId="0" xfId="64" applyNumberFormat="1" applyFont="1" applyAlignment="1" applyProtection="1">
      <alignment vertical="center"/>
      <protection locked="0"/>
    </xf>
    <xf numFmtId="0" fontId="1" fillId="0" borderId="0" xfId="64" applyNumberFormat="1" applyFont="1" applyAlignment="1" applyProtection="1">
      <alignment vertical="center"/>
      <protection hidden="1"/>
    </xf>
    <xf numFmtId="0" fontId="12" fillId="0" borderId="0" xfId="64" applyNumberFormat="1" applyFont="1" applyBorder="1" applyAlignment="1" applyProtection="1">
      <alignment horizontal="center" vertical="center"/>
      <protection locked="0"/>
    </xf>
    <xf numFmtId="0" fontId="18" fillId="0" borderId="0" xfId="64" applyNumberFormat="1" applyFont="1" applyFill="1" applyBorder="1" applyAlignment="1" applyProtection="1">
      <alignment horizontal="center" vertical="center"/>
      <protection locked="0"/>
    </xf>
    <xf numFmtId="0" fontId="10" fillId="0" borderId="0" xfId="64" applyNumberFormat="1" applyFont="1" applyFill="1" applyBorder="1" applyAlignment="1" applyProtection="1">
      <alignment horizontal="center" vertical="center"/>
      <protection locked="0"/>
    </xf>
    <xf numFmtId="0" fontId="10" fillId="0" borderId="0" xfId="64" applyNumberFormat="1" applyFont="1" applyFill="1" applyAlignment="1" applyProtection="1">
      <alignment horizontal="center" vertical="center"/>
      <protection locked="0"/>
    </xf>
    <xf numFmtId="0" fontId="10" fillId="0" borderId="0" xfId="64" applyNumberFormat="1" applyFont="1" applyFill="1" applyAlignment="1" applyProtection="1">
      <alignment vertical="center"/>
      <protection locked="0"/>
    </xf>
    <xf numFmtId="0" fontId="11" fillId="0" borderId="0" xfId="64" applyNumberFormat="1" applyFont="1" applyFill="1" applyAlignment="1" applyProtection="1">
      <alignment horizontal="center" vertical="center"/>
      <protection locked="0"/>
    </xf>
    <xf numFmtId="0" fontId="10" fillId="0" borderId="0" xfId="64" applyNumberFormat="1" applyFont="1" applyFill="1" applyBorder="1" applyAlignment="1" applyProtection="1">
      <alignment horizontal="right" vertical="center"/>
      <protection locked="0"/>
    </xf>
    <xf numFmtId="0" fontId="10" fillId="0" borderId="20" xfId="64" applyNumberFormat="1" applyFont="1" applyFill="1" applyBorder="1" applyAlignment="1" applyProtection="1">
      <alignment vertical="center"/>
      <protection hidden="1"/>
    </xf>
    <xf numFmtId="0" fontId="19" fillId="4" borderId="19" xfId="64" applyNumberFormat="1" applyFont="1" applyFill="1" applyBorder="1" applyAlignment="1" applyProtection="1">
      <alignment horizontal="center" vertical="center"/>
      <protection locked="0"/>
    </xf>
    <xf numFmtId="0" fontId="12" fillId="0" borderId="19" xfId="64" applyNumberFormat="1" applyFont="1" applyFill="1" applyBorder="1" applyAlignment="1" applyProtection="1">
      <alignment horizontal="center" vertical="center"/>
      <protection hidden="1"/>
    </xf>
    <xf numFmtId="0" fontId="10" fillId="0" borderId="19" xfId="64" applyNumberFormat="1" applyFont="1" applyFill="1" applyBorder="1" applyAlignment="1" applyProtection="1">
      <alignment horizontal="center" vertical="center"/>
      <protection hidden="1"/>
    </xf>
    <xf numFmtId="0" fontId="10" fillId="0" borderId="19" xfId="64" applyNumberFormat="1" applyFont="1" applyFill="1" applyBorder="1" applyAlignment="1" applyProtection="1">
      <alignment horizontal="right" vertical="center"/>
      <protection hidden="1"/>
    </xf>
    <xf numFmtId="0" fontId="12" fillId="16" borderId="0" xfId="64" applyNumberFormat="1" applyFont="1" applyFill="1" applyBorder="1" applyAlignment="1" applyProtection="1">
      <alignment horizontal="center" vertical="center"/>
      <protection locked="0"/>
    </xf>
    <xf numFmtId="0" fontId="10" fillId="0" borderId="20" xfId="64" applyNumberFormat="1" applyFont="1" applyBorder="1" applyAlignment="1" applyProtection="1">
      <alignment horizontal="center" vertical="center"/>
      <protection locked="0"/>
    </xf>
    <xf numFmtId="0" fontId="10" fillId="0" borderId="21" xfId="64" applyNumberFormat="1" applyFont="1" applyFill="1" applyBorder="1" applyAlignment="1" applyProtection="1">
      <alignment vertical="center"/>
      <protection hidden="1"/>
    </xf>
    <xf numFmtId="0" fontId="10" fillId="0" borderId="0" xfId="64" applyNumberFormat="1" applyFont="1" applyFill="1" applyAlignment="1" applyProtection="1">
      <alignment horizontal="center" vertical="center"/>
      <protection hidden="1"/>
    </xf>
    <xf numFmtId="0" fontId="10" fillId="0" borderId="0" xfId="64" applyNumberFormat="1" applyFont="1" applyFill="1" applyBorder="1" applyAlignment="1" applyProtection="1">
      <alignment horizontal="right" vertical="center"/>
      <protection hidden="1"/>
    </xf>
    <xf numFmtId="0" fontId="10" fillId="16" borderId="0" xfId="64" applyNumberFormat="1" applyFont="1" applyFill="1" applyBorder="1" applyAlignment="1" applyProtection="1">
      <alignment horizontal="center" vertical="center"/>
      <protection locked="0"/>
    </xf>
    <xf numFmtId="0" fontId="10" fillId="0" borderId="14" xfId="64" applyNumberFormat="1" applyFont="1" applyFill="1" applyBorder="1" applyAlignment="1" applyProtection="1">
      <alignment horizontal="center" vertical="center"/>
      <protection locked="0"/>
    </xf>
    <xf numFmtId="0" fontId="10" fillId="0" borderId="19" xfId="64" applyNumberFormat="1" applyFont="1" applyFill="1" applyBorder="1" applyAlignment="1" applyProtection="1">
      <alignment vertical="center"/>
      <protection hidden="1"/>
    </xf>
    <xf numFmtId="0" fontId="11" fillId="4" borderId="19" xfId="64" applyNumberFormat="1" applyFont="1" applyFill="1" applyBorder="1" applyAlignment="1" applyProtection="1">
      <alignment horizontal="center" vertical="center"/>
      <protection locked="0"/>
    </xf>
    <xf numFmtId="0" fontId="10" fillId="0" borderId="0" xfId="64" applyNumberFormat="1" applyFont="1" applyFill="1" applyAlignment="1" applyProtection="1">
      <alignment vertical="center"/>
      <protection hidden="1"/>
    </xf>
    <xf numFmtId="0" fontId="10" fillId="0" borderId="21" xfId="64" applyNumberFormat="1" applyFont="1" applyFill="1" applyBorder="1" applyAlignment="1" applyProtection="1">
      <alignment horizontal="center" vertical="center"/>
      <protection locked="0"/>
    </xf>
    <xf numFmtId="0" fontId="10" fillId="0" borderId="19" xfId="64" applyNumberFormat="1" applyFont="1" applyBorder="1" applyAlignment="1" applyProtection="1">
      <alignment horizontal="center" vertical="center"/>
      <protection locked="0"/>
    </xf>
    <xf numFmtId="0" fontId="10" fillId="0" borderId="24" xfId="64" applyNumberFormat="1" applyFont="1" applyFill="1" applyBorder="1" applyAlignment="1" applyProtection="1">
      <alignment horizontal="center" vertical="center"/>
      <protection locked="0"/>
    </xf>
    <xf numFmtId="0" fontId="8" fillId="0" borderId="19" xfId="64" applyNumberFormat="1" applyFont="1" applyFill="1" applyBorder="1" applyAlignment="1" applyProtection="1">
      <alignment horizontal="center" vertical="center"/>
      <protection locked="0"/>
    </xf>
    <xf numFmtId="0" fontId="13" fillId="0" borderId="22" xfId="57" applyNumberFormat="1" applyFont="1" applyBorder="1" applyAlignment="1" applyProtection="1">
      <alignment horizontal="center" vertical="center"/>
      <protection hidden="1"/>
    </xf>
    <xf numFmtId="0" fontId="13" fillId="0" borderId="0" xfId="57" applyNumberFormat="1" applyFont="1" applyBorder="1" applyAlignment="1" applyProtection="1">
      <alignment horizontal="center" vertical="center"/>
      <protection hidden="1"/>
    </xf>
    <xf numFmtId="49" fontId="5" fillId="24" borderId="0" xfId="63" applyNumberFormat="1" applyFont="1" applyFill="1" applyBorder="1" applyAlignment="1" applyProtection="1">
      <alignment horizontal="center" vertical="center"/>
      <protection locked="0"/>
    </xf>
    <xf numFmtId="49" fontId="5" fillId="24" borderId="22" xfId="63" applyNumberFormat="1" applyFont="1" applyFill="1" applyBorder="1" applyAlignment="1" applyProtection="1">
      <alignment horizontal="center" vertical="center"/>
      <protection locked="0"/>
    </xf>
    <xf numFmtId="49" fontId="5" fillId="24" borderId="25" xfId="63" applyNumberFormat="1" applyFont="1" applyFill="1" applyBorder="1" applyAlignment="1" applyProtection="1">
      <alignment horizontal="center" vertical="center"/>
      <protection locked="0"/>
    </xf>
    <xf numFmtId="0" fontId="4" fillId="0" borderId="26" xfId="63" applyFont="1" applyFill="1" applyBorder="1" applyAlignment="1" applyProtection="1">
      <alignment horizontal="center" vertical="center"/>
      <protection locked="0"/>
    </xf>
    <xf numFmtId="0" fontId="4" fillId="0" borderId="0" xfId="63" applyNumberFormat="1" applyFont="1" applyAlignment="1" applyProtection="1">
      <alignment horizontal="center" vertical="center"/>
      <protection locked="0"/>
    </xf>
    <xf numFmtId="49" fontId="5" fillId="0" borderId="27" xfId="63" applyNumberFormat="1" applyFont="1" applyBorder="1" applyAlignment="1" applyProtection="1">
      <alignment horizontal="center" vertical="center"/>
      <protection hidden="1"/>
    </xf>
    <xf numFmtId="0" fontId="5" fillId="0" borderId="0" xfId="63" applyNumberFormat="1" applyFont="1" applyBorder="1" applyAlignment="1" applyProtection="1">
      <alignment horizontal="center" vertical="center"/>
      <protection hidden="1"/>
    </xf>
    <xf numFmtId="0" fontId="5" fillId="0" borderId="23" xfId="63" applyNumberFormat="1" applyFont="1" applyBorder="1" applyAlignment="1" applyProtection="1">
      <alignment horizontal="center" vertical="center"/>
      <protection hidden="1"/>
    </xf>
    <xf numFmtId="49" fontId="5" fillId="24" borderId="27" xfId="63" applyNumberFormat="1" applyFont="1" applyFill="1" applyBorder="1" applyAlignment="1" applyProtection="1">
      <alignment horizontal="center" vertical="center"/>
      <protection locked="0"/>
    </xf>
    <xf numFmtId="49" fontId="5" fillId="24" borderId="14" xfId="63" applyNumberFormat="1" applyFont="1" applyFill="1" applyBorder="1" applyAlignment="1" applyProtection="1">
      <alignment horizontal="center" vertical="center"/>
      <protection locked="0"/>
    </xf>
    <xf numFmtId="0" fontId="5" fillId="0" borderId="28" xfId="63" applyNumberFormat="1" applyFont="1" applyBorder="1" applyAlignment="1" applyProtection="1">
      <alignment horizontal="center" vertical="center"/>
      <protection hidden="1"/>
    </xf>
    <xf numFmtId="0" fontId="5" fillId="0" borderId="22" xfId="63" applyNumberFormat="1" applyFont="1" applyBorder="1" applyAlignment="1" applyProtection="1">
      <alignment horizontal="center" vertical="center"/>
      <protection hidden="1"/>
    </xf>
    <xf numFmtId="0" fontId="5" fillId="0" borderId="25" xfId="63" applyNumberFormat="1" applyFont="1" applyBorder="1" applyAlignment="1" applyProtection="1">
      <alignment horizontal="center" vertical="center"/>
      <protection hidden="1"/>
    </xf>
    <xf numFmtId="49" fontId="5" fillId="24" borderId="28" xfId="63" applyNumberFormat="1" applyFont="1" applyFill="1" applyBorder="1" applyAlignment="1" applyProtection="1">
      <alignment horizontal="center" vertical="center"/>
      <protection locked="0"/>
    </xf>
    <xf numFmtId="49" fontId="5" fillId="24" borderId="29" xfId="63" applyNumberFormat="1" applyFont="1" applyFill="1" applyBorder="1" applyAlignment="1" applyProtection="1">
      <alignment horizontal="center" vertical="center"/>
      <protection locked="0"/>
    </xf>
    <xf numFmtId="49" fontId="5" fillId="24" borderId="23" xfId="63" applyNumberFormat="1" applyFont="1" applyFill="1" applyBorder="1" applyAlignment="1" applyProtection="1">
      <alignment horizontal="center" vertical="center"/>
      <protection locked="0"/>
    </xf>
    <xf numFmtId="49" fontId="6" fillId="16" borderId="17" xfId="63" applyNumberFormat="1" applyFont="1" applyFill="1" applyBorder="1" applyAlignment="1" applyProtection="1">
      <alignment horizontal="center" vertical="center"/>
      <protection locked="0"/>
    </xf>
    <xf numFmtId="49" fontId="6" fillId="16" borderId="30" xfId="63" applyNumberFormat="1" applyFont="1" applyFill="1" applyBorder="1" applyAlignment="1" applyProtection="1">
      <alignment horizontal="center" vertical="center"/>
      <protection locked="0"/>
    </xf>
    <xf numFmtId="49" fontId="6" fillId="16" borderId="16" xfId="63" applyNumberFormat="1" applyFont="1" applyFill="1" applyBorder="1" applyAlignment="1" applyProtection="1">
      <alignment horizontal="center" vertical="center"/>
      <protection locked="0"/>
    </xf>
    <xf numFmtId="49" fontId="5" fillId="0" borderId="31" xfId="63" applyNumberFormat="1" applyFont="1" applyBorder="1" applyAlignment="1" applyProtection="1">
      <alignment horizontal="center" vertical="center"/>
      <protection locked="0"/>
    </xf>
    <xf numFmtId="49" fontId="5" fillId="0" borderId="32" xfId="63" applyNumberFormat="1" applyFont="1" applyBorder="1" applyAlignment="1" applyProtection="1">
      <alignment horizontal="center" vertical="center"/>
      <protection locked="0"/>
    </xf>
    <xf numFmtId="49" fontId="5" fillId="0" borderId="33" xfId="63" applyNumberFormat="1" applyFont="1" applyBorder="1" applyAlignment="1" applyProtection="1">
      <alignment horizontal="center" vertical="center"/>
      <protection locked="0"/>
    </xf>
    <xf numFmtId="49" fontId="6" fillId="16" borderId="34" xfId="63" applyNumberFormat="1" applyFont="1" applyFill="1" applyBorder="1" applyAlignment="1" applyProtection="1">
      <alignment horizontal="center" vertical="center"/>
      <protection locked="0"/>
    </xf>
    <xf numFmtId="49" fontId="6" fillId="16" borderId="35" xfId="63" applyNumberFormat="1" applyFont="1" applyFill="1" applyBorder="1" applyAlignment="1" applyProtection="1">
      <alignment horizontal="center" vertical="center"/>
      <protection locked="0"/>
    </xf>
    <xf numFmtId="49" fontId="6" fillId="16" borderId="36" xfId="63" applyNumberFormat="1" applyFont="1" applyFill="1" applyBorder="1" applyAlignment="1" applyProtection="1">
      <alignment horizontal="center" vertical="center"/>
      <protection locked="0"/>
    </xf>
    <xf numFmtId="0" fontId="6" fillId="16" borderId="17" xfId="63" applyFont="1" applyFill="1" applyBorder="1" applyAlignment="1" applyProtection="1">
      <alignment horizontal="center" vertical="center"/>
      <protection locked="0"/>
    </xf>
    <xf numFmtId="0" fontId="6" fillId="16" borderId="30" xfId="63" applyFont="1" applyFill="1" applyBorder="1" applyAlignment="1" applyProtection="1">
      <alignment horizontal="center" vertical="center"/>
      <protection locked="0"/>
    </xf>
    <xf numFmtId="0" fontId="6" fillId="16" borderId="16" xfId="63" applyFont="1" applyFill="1" applyBorder="1" applyAlignment="1" applyProtection="1">
      <alignment horizontal="center" vertical="center"/>
      <protection locked="0"/>
    </xf>
    <xf numFmtId="0" fontId="5" fillId="0" borderId="15" xfId="63" applyFont="1" applyBorder="1" applyAlignment="1" applyProtection="1">
      <alignment horizontal="center" vertical="center"/>
      <protection locked="0"/>
    </xf>
    <xf numFmtId="0" fontId="5" fillId="0" borderId="37" xfId="63" applyFont="1" applyBorder="1" applyAlignment="1" applyProtection="1">
      <alignment horizontal="center" vertical="center"/>
      <protection locked="0"/>
    </xf>
    <xf numFmtId="0" fontId="5" fillId="0" borderId="38" xfId="63" applyFont="1" applyBorder="1" applyAlignment="1" applyProtection="1">
      <alignment horizontal="center" vertical="center"/>
      <protection locked="0"/>
    </xf>
    <xf numFmtId="49" fontId="7" fillId="16" borderId="35" xfId="63" applyNumberFormat="1" applyFont="1" applyFill="1" applyBorder="1" applyAlignment="1" applyProtection="1">
      <alignment horizontal="center" vertical="center"/>
      <protection locked="0"/>
    </xf>
    <xf numFmtId="49" fontId="7" fillId="16" borderId="36" xfId="63" applyNumberFormat="1" applyFont="1" applyFill="1" applyBorder="1" applyAlignment="1" applyProtection="1">
      <alignment horizontal="center" vertical="center"/>
      <protection locked="0"/>
    </xf>
    <xf numFmtId="0" fontId="5" fillId="0" borderId="39" xfId="63" applyFont="1" applyBorder="1" applyAlignment="1" applyProtection="1">
      <alignment horizontal="center" vertical="center"/>
      <protection locked="0"/>
    </xf>
    <xf numFmtId="0" fontId="5" fillId="0" borderId="24" xfId="63" applyFont="1" applyBorder="1" applyAlignment="1" applyProtection="1">
      <alignment horizontal="center" vertical="center"/>
      <protection locked="0"/>
    </xf>
    <xf numFmtId="0" fontId="5" fillId="0" borderId="40" xfId="63" applyFont="1" applyBorder="1" applyAlignment="1" applyProtection="1">
      <alignment horizontal="center" vertical="center"/>
      <protection locked="0"/>
    </xf>
    <xf numFmtId="0" fontId="6" fillId="16" borderId="0" xfId="63" applyFont="1" applyFill="1" applyBorder="1" applyAlignment="1" applyProtection="1">
      <alignment horizontal="center" vertical="center"/>
      <protection hidden="1"/>
    </xf>
    <xf numFmtId="164" fontId="13" fillId="0" borderId="22" xfId="63" applyNumberFormat="1" applyFont="1" applyBorder="1" applyAlignment="1" applyProtection="1">
      <alignment horizontal="center" vertical="center"/>
      <protection hidden="1"/>
    </xf>
    <xf numFmtId="49" fontId="7" fillId="16" borderId="34" xfId="63" applyNumberFormat="1" applyFont="1" applyFill="1" applyBorder="1" applyAlignment="1" applyProtection="1">
      <alignment horizontal="center" vertical="center"/>
      <protection locked="0"/>
    </xf>
    <xf numFmtId="49" fontId="7" fillId="16" borderId="41" xfId="63" applyNumberFormat="1" applyFont="1" applyFill="1" applyBorder="1" applyAlignment="1" applyProtection="1">
      <alignment horizontal="center" vertical="center"/>
      <protection locked="0"/>
    </xf>
    <xf numFmtId="49" fontId="17" fillId="0" borderId="0" xfId="63" applyNumberFormat="1" applyFont="1" applyBorder="1" applyAlignment="1" applyProtection="1">
      <alignment horizontal="center" vertical="center"/>
      <protection hidden="1"/>
    </xf>
    <xf numFmtId="49" fontId="15" fillId="0" borderId="0" xfId="63" applyNumberFormat="1" applyFont="1" applyAlignment="1" applyProtection="1">
      <alignment horizontal="center"/>
      <protection hidden="1"/>
    </xf>
    <xf numFmtId="165" fontId="13" fillId="0" borderId="0" xfId="63" applyNumberFormat="1" applyFont="1" applyBorder="1" applyAlignment="1" applyProtection="1">
      <alignment horizontal="center" vertical="center"/>
      <protection hidden="1"/>
    </xf>
    <xf numFmtId="49" fontId="5" fillId="0" borderId="28" xfId="63" applyNumberFormat="1" applyFont="1" applyBorder="1" applyAlignment="1" applyProtection="1">
      <alignment horizontal="center" vertical="center"/>
      <protection locked="0"/>
    </xf>
    <xf numFmtId="49" fontId="5" fillId="0" borderId="22" xfId="63" applyNumberFormat="1" applyFont="1" applyBorder="1" applyAlignment="1" applyProtection="1">
      <alignment horizontal="center" vertical="center"/>
      <protection locked="0"/>
    </xf>
    <xf numFmtId="49" fontId="5" fillId="0" borderId="25" xfId="63" applyNumberFormat="1" applyFont="1" applyBorder="1" applyAlignment="1" applyProtection="1">
      <alignment horizontal="center" vertical="center"/>
      <protection locked="0"/>
    </xf>
    <xf numFmtId="0" fontId="6" fillId="16" borderId="34" xfId="63" applyFont="1" applyFill="1" applyBorder="1" applyAlignment="1" applyProtection="1">
      <alignment horizontal="center" vertical="center"/>
      <protection locked="0"/>
    </xf>
    <xf numFmtId="0" fontId="6" fillId="16" borderId="35" xfId="63" applyFont="1" applyFill="1" applyBorder="1" applyAlignment="1" applyProtection="1">
      <alignment horizontal="center" vertical="center"/>
      <protection locked="0"/>
    </xf>
    <xf numFmtId="0" fontId="6" fillId="16" borderId="36" xfId="63" applyFont="1" applyFill="1" applyBorder="1" applyAlignment="1" applyProtection="1">
      <alignment horizontal="center" vertical="center"/>
      <protection locked="0"/>
    </xf>
    <xf numFmtId="0" fontId="5" fillId="0" borderId="28" xfId="63" applyFont="1" applyBorder="1" applyAlignment="1" applyProtection="1">
      <alignment horizontal="center" vertical="center"/>
      <protection locked="0"/>
    </xf>
    <xf numFmtId="0" fontId="5" fillId="0" borderId="22" xfId="63" applyFont="1" applyBorder="1" applyAlignment="1" applyProtection="1">
      <alignment horizontal="center" vertical="center"/>
      <protection locked="0"/>
    </xf>
    <xf numFmtId="0" fontId="5" fillId="0" borderId="25" xfId="63" applyFont="1" applyBorder="1" applyAlignment="1" applyProtection="1">
      <alignment horizontal="center" vertical="center"/>
      <protection locked="0"/>
    </xf>
    <xf numFmtId="0" fontId="5" fillId="0" borderId="42" xfId="63" applyFont="1" applyBorder="1" applyAlignment="1" applyProtection="1">
      <alignment horizontal="center" vertical="center"/>
      <protection locked="0"/>
    </xf>
    <xf numFmtId="0" fontId="5" fillId="0" borderId="43" xfId="63" applyFont="1" applyBorder="1" applyAlignment="1" applyProtection="1">
      <alignment horizontal="center" vertical="center"/>
      <protection locked="0"/>
    </xf>
    <xf numFmtId="0" fontId="5" fillId="0" borderId="44" xfId="63" applyFont="1" applyBorder="1" applyAlignment="1" applyProtection="1">
      <alignment horizontal="center" vertical="center"/>
      <protection locked="0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iers [0]_ACCEP°DBL" xfId="48"/>
    <cellStyle name="Milliers_ACCEP°DBL" xfId="49"/>
    <cellStyle name="Currency" xfId="50"/>
    <cellStyle name="Currency [0]" xfId="51"/>
    <cellStyle name="Moneda 2" xfId="52"/>
    <cellStyle name="Moneda 2 2" xfId="53"/>
    <cellStyle name="Moneda 2 2 2" xfId="54"/>
    <cellStyle name="Moneda 2 2 3" xfId="55"/>
    <cellStyle name="Moneda 2 2 4" xfId="56"/>
    <cellStyle name="Moneda 2 2 5" xfId="57"/>
    <cellStyle name="Moneda 3" xfId="58"/>
    <cellStyle name="Monétaire [0]_ACCEP°DBL" xfId="59"/>
    <cellStyle name="Monétaire_ACCEP°DBL" xfId="60"/>
    <cellStyle name="Neutral" xfId="61"/>
    <cellStyle name="Normal 2" xfId="62"/>
    <cellStyle name="Normal 2 2" xfId="63"/>
    <cellStyle name="Normal 3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dxfs count="16"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257175</xdr:colOff>
      <xdr:row>7</xdr:row>
      <xdr:rowOff>9525</xdr:rowOff>
    </xdr:from>
    <xdr:to>
      <xdr:col>10</xdr:col>
      <xdr:colOff>695325</xdr:colOff>
      <xdr:row>14</xdr:row>
      <xdr:rowOff>76200</xdr:rowOff>
    </xdr:to>
    <xdr:pic>
      <xdr:nvPicPr>
        <xdr:cNvPr id="1" name="1 Imagen" descr="RFET centenario normal c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1057275"/>
          <a:ext cx="1152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82</xdr:row>
      <xdr:rowOff>19050</xdr:rowOff>
    </xdr:from>
    <xdr:to>
      <xdr:col>5</xdr:col>
      <xdr:colOff>304800</xdr:colOff>
      <xdr:row>85</xdr:row>
      <xdr:rowOff>66675</xdr:rowOff>
    </xdr:to>
    <xdr:pic>
      <xdr:nvPicPr>
        <xdr:cNvPr id="2" name="Picture 303" descr="Lasallesinfondo5x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1125" y="9648825"/>
          <a:ext cx="419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257175</xdr:colOff>
      <xdr:row>7</xdr:row>
      <xdr:rowOff>9525</xdr:rowOff>
    </xdr:from>
    <xdr:to>
      <xdr:col>10</xdr:col>
      <xdr:colOff>695325</xdr:colOff>
      <xdr:row>14</xdr:row>
      <xdr:rowOff>76200</xdr:rowOff>
    </xdr:to>
    <xdr:pic>
      <xdr:nvPicPr>
        <xdr:cNvPr id="1" name="1 Imagen" descr="RFET centenario normal c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1057275"/>
          <a:ext cx="1152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82</xdr:row>
      <xdr:rowOff>9525</xdr:rowOff>
    </xdr:from>
    <xdr:to>
      <xdr:col>5</xdr:col>
      <xdr:colOff>361950</xdr:colOff>
      <xdr:row>85</xdr:row>
      <xdr:rowOff>28575</xdr:rowOff>
    </xdr:to>
    <xdr:pic>
      <xdr:nvPicPr>
        <xdr:cNvPr id="2" name="Picture 303" descr="Lasallesinfondo5x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7800" y="9639300"/>
          <a:ext cx="409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257175</xdr:colOff>
      <xdr:row>7</xdr:row>
      <xdr:rowOff>9525</xdr:rowOff>
    </xdr:from>
    <xdr:to>
      <xdr:col>10</xdr:col>
      <xdr:colOff>695325</xdr:colOff>
      <xdr:row>14</xdr:row>
      <xdr:rowOff>76200</xdr:rowOff>
    </xdr:to>
    <xdr:pic>
      <xdr:nvPicPr>
        <xdr:cNvPr id="1" name="1 Imagen" descr="RFET centenario normal c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1057275"/>
          <a:ext cx="1152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82</xdr:row>
      <xdr:rowOff>19050</xdr:rowOff>
    </xdr:from>
    <xdr:to>
      <xdr:col>5</xdr:col>
      <xdr:colOff>285750</xdr:colOff>
      <xdr:row>85</xdr:row>
      <xdr:rowOff>19050</xdr:rowOff>
    </xdr:to>
    <xdr:pic>
      <xdr:nvPicPr>
        <xdr:cNvPr id="2" name="Picture 303" descr="Lasallesinfondo5x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1125" y="9648825"/>
          <a:ext cx="4000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581025</xdr:colOff>
      <xdr:row>7</xdr:row>
      <xdr:rowOff>9525</xdr:rowOff>
    </xdr:from>
    <xdr:to>
      <xdr:col>9</xdr:col>
      <xdr:colOff>885825</xdr:colOff>
      <xdr:row>11</xdr:row>
      <xdr:rowOff>123825</xdr:rowOff>
    </xdr:to>
    <xdr:pic>
      <xdr:nvPicPr>
        <xdr:cNvPr id="1" name="2 Imagen" descr="RFET centenario normal c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1057275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49</xdr:row>
      <xdr:rowOff>9525</xdr:rowOff>
    </xdr:from>
    <xdr:to>
      <xdr:col>5</xdr:col>
      <xdr:colOff>381000</xdr:colOff>
      <xdr:row>52</xdr:row>
      <xdr:rowOff>57150</xdr:rowOff>
    </xdr:to>
    <xdr:pic>
      <xdr:nvPicPr>
        <xdr:cNvPr id="2" name="Picture 303" descr="Lasallesinfondo5x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7800" y="9439275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561975</xdr:colOff>
      <xdr:row>7</xdr:row>
      <xdr:rowOff>9525</xdr:rowOff>
    </xdr:from>
    <xdr:to>
      <xdr:col>9</xdr:col>
      <xdr:colOff>876300</xdr:colOff>
      <xdr:row>11</xdr:row>
      <xdr:rowOff>123825</xdr:rowOff>
    </xdr:to>
    <xdr:pic>
      <xdr:nvPicPr>
        <xdr:cNvPr id="1" name="2 Imagen" descr="RFET centenario normal c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057275"/>
          <a:ext cx="12287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33</xdr:row>
      <xdr:rowOff>19050</xdr:rowOff>
    </xdr:from>
    <xdr:to>
      <xdr:col>5</xdr:col>
      <xdr:colOff>314325</xdr:colOff>
      <xdr:row>36</xdr:row>
      <xdr:rowOff>76200</xdr:rowOff>
    </xdr:to>
    <xdr:pic>
      <xdr:nvPicPr>
        <xdr:cNvPr id="2" name="Picture 303" descr="Lasallesinfondo5x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1125" y="5848350"/>
          <a:ext cx="4286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ximo\Configuraci&#243;n%20local\Archivos%20temporales%20de%20Internet\Content.IE5\W1JHH2CJ\2.BM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ximo\Configuraci&#243;n%20local\Archivos%20temporales%20de%20Internet\Content.IE5\W1JHH2CJ\4.%20AM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ximo\Configuraci&#243;n%20local\Archivos%20temporales%20de%20Internet\Content.IE5\W1JHH2CJ\6.IM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ximo\Configuraci&#243;n%20local\Archivos%20temporales%20de%20Internet\Content.IE5\W1JHH2CJ\8.CM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ximo\Configuraci&#243;n%20local\Archivos%20temporales%20de%20Internet\Content.IE5\W1JHH2CJ\9.JM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Árbitros"/>
      <sheetName val="Ranking"/>
      <sheetName val="Sin Ranking"/>
      <sheetName val="Prep Torneo"/>
      <sheetName val="Preparaciones"/>
      <sheetName val="Prep Sorteo"/>
      <sheetName val="Insertar"/>
      <sheetName val="Final64"/>
    </sheetNames>
    <sheetDataSet>
      <sheetData sheetId="3">
        <row r="5">
          <cell r="A5" t="str">
            <v>XVIII MEMORIAL HERMANO TARSICIO</v>
          </cell>
        </row>
        <row r="7">
          <cell r="A7">
            <v>40112</v>
          </cell>
          <cell r="B7" t="str">
            <v>BALEAR</v>
          </cell>
          <cell r="C7" t="str">
            <v>PALMA</v>
          </cell>
          <cell r="D7" t="str">
            <v>C.T. LA SALLE</v>
          </cell>
          <cell r="E7">
            <v>3208825</v>
          </cell>
        </row>
        <row r="9">
          <cell r="A9" t="str">
            <v>NO</v>
          </cell>
          <cell r="B9" t="str">
            <v>BENJAMIN </v>
          </cell>
          <cell r="C9" t="str">
            <v>MASCULINO</v>
          </cell>
          <cell r="D9" t="str">
            <v>PEP JORDI</v>
          </cell>
          <cell r="E9" t="str">
            <v>MATAS RAMIS</v>
          </cell>
        </row>
      </sheetData>
      <sheetData sheetId="5">
        <row r="3">
          <cell r="G3">
            <v>8</v>
          </cell>
        </row>
        <row r="7">
          <cell r="A7">
            <v>1</v>
          </cell>
          <cell r="B7" t="str">
            <v>SOLBAS FAGERNES</v>
          </cell>
          <cell r="C7" t="str">
            <v>SIMON</v>
          </cell>
          <cell r="D7">
            <v>5837755</v>
          </cell>
          <cell r="E7">
            <v>35797</v>
          </cell>
          <cell r="F7" t="str">
            <v>M</v>
          </cell>
          <cell r="G7">
            <v>36221</v>
          </cell>
          <cell r="H7">
            <v>0</v>
          </cell>
          <cell r="I7">
            <v>2504</v>
          </cell>
          <cell r="J7">
            <v>110</v>
          </cell>
          <cell r="K7">
            <v>0</v>
          </cell>
          <cell r="L7">
            <v>0</v>
          </cell>
          <cell r="M7">
            <v>0</v>
          </cell>
        </row>
        <row r="8">
          <cell r="A8">
            <v>2</v>
          </cell>
          <cell r="B8" t="str">
            <v>RUIZ PALACIO</v>
          </cell>
          <cell r="C8" t="str">
            <v>SERGIO</v>
          </cell>
          <cell r="D8">
            <v>5876381</v>
          </cell>
          <cell r="E8">
            <v>34266</v>
          </cell>
          <cell r="F8" t="str">
            <v>M</v>
          </cell>
          <cell r="G8">
            <v>36423</v>
          </cell>
          <cell r="H8">
            <v>0</v>
          </cell>
          <cell r="I8">
            <v>3081</v>
          </cell>
          <cell r="J8">
            <v>87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3</v>
          </cell>
          <cell r="B9" t="str">
            <v>BORRAS ISERN</v>
          </cell>
          <cell r="C9" t="str">
            <v>JOAN BAUTI</v>
          </cell>
          <cell r="D9">
            <v>5876414</v>
          </cell>
          <cell r="E9">
            <v>34162</v>
          </cell>
          <cell r="F9" t="str">
            <v>M</v>
          </cell>
          <cell r="G9">
            <v>36302</v>
          </cell>
          <cell r="H9">
            <v>0</v>
          </cell>
          <cell r="I9">
            <v>4121</v>
          </cell>
          <cell r="J9">
            <v>59</v>
          </cell>
          <cell r="K9">
            <v>0</v>
          </cell>
          <cell r="L9">
            <v>0</v>
          </cell>
          <cell r="M9">
            <v>0</v>
          </cell>
        </row>
        <row r="10">
          <cell r="A10">
            <v>4</v>
          </cell>
          <cell r="B10" t="str">
            <v>SUAREZ SANTANA</v>
          </cell>
          <cell r="C10" t="str">
            <v>SAMUEL</v>
          </cell>
          <cell r="D10">
            <v>5879468</v>
          </cell>
          <cell r="E10">
            <v>34977</v>
          </cell>
          <cell r="F10" t="str">
            <v>M</v>
          </cell>
          <cell r="G10">
            <v>36587</v>
          </cell>
          <cell r="H10">
            <v>0</v>
          </cell>
          <cell r="I10">
            <v>4416</v>
          </cell>
          <cell r="J10">
            <v>53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5</v>
          </cell>
          <cell r="B11" t="str">
            <v>ROSELLI SEBASTIAN</v>
          </cell>
          <cell r="C11" t="str">
            <v>BRENNO</v>
          </cell>
          <cell r="D11">
            <v>5876571</v>
          </cell>
          <cell r="E11">
            <v>35393</v>
          </cell>
          <cell r="F11" t="str">
            <v>M</v>
          </cell>
          <cell r="G11">
            <v>36476</v>
          </cell>
          <cell r="H11">
            <v>0</v>
          </cell>
          <cell r="I11">
            <v>5647</v>
          </cell>
          <cell r="J11">
            <v>37</v>
          </cell>
          <cell r="K11">
            <v>0</v>
          </cell>
          <cell r="L11">
            <v>0</v>
          </cell>
          <cell r="M11">
            <v>0</v>
          </cell>
        </row>
        <row r="12">
          <cell r="A12">
            <v>6</v>
          </cell>
          <cell r="B12" t="str">
            <v>MORENO MARZAL</v>
          </cell>
          <cell r="C12" t="str">
            <v>JAVIER</v>
          </cell>
          <cell r="D12">
            <v>5879343</v>
          </cell>
          <cell r="E12">
            <v>35744</v>
          </cell>
          <cell r="F12" t="str">
            <v>M</v>
          </cell>
          <cell r="G12">
            <v>36177</v>
          </cell>
          <cell r="H12">
            <v>0</v>
          </cell>
          <cell r="I12">
            <v>6463</v>
          </cell>
          <cell r="J12">
            <v>30</v>
          </cell>
          <cell r="K12">
            <v>0</v>
          </cell>
          <cell r="L12">
            <v>0</v>
          </cell>
          <cell r="M12">
            <v>0</v>
          </cell>
        </row>
        <row r="13">
          <cell r="A13">
            <v>7</v>
          </cell>
          <cell r="B13" t="str">
            <v>FULLANA SIMONET</v>
          </cell>
          <cell r="C13" t="str">
            <v>JAIME</v>
          </cell>
          <cell r="D13">
            <v>5872537</v>
          </cell>
          <cell r="E13">
            <v>35691</v>
          </cell>
          <cell r="F13" t="str">
            <v>M</v>
          </cell>
          <cell r="G13">
            <v>36542</v>
          </cell>
          <cell r="H13">
            <v>0</v>
          </cell>
          <cell r="I13">
            <v>7003</v>
          </cell>
          <cell r="J13">
            <v>26</v>
          </cell>
          <cell r="K13">
            <v>0</v>
          </cell>
          <cell r="L13">
            <v>0</v>
          </cell>
          <cell r="M13">
            <v>0</v>
          </cell>
        </row>
        <row r="14">
          <cell r="A14">
            <v>8</v>
          </cell>
          <cell r="B14" t="str">
            <v>BOU SASTRE</v>
          </cell>
          <cell r="C14" t="str">
            <v>JORDI</v>
          </cell>
          <cell r="D14">
            <v>5879591</v>
          </cell>
          <cell r="E14">
            <v>33770</v>
          </cell>
          <cell r="F14" t="str">
            <v>M</v>
          </cell>
          <cell r="G14">
            <v>36545</v>
          </cell>
          <cell r="H14">
            <v>0</v>
          </cell>
          <cell r="I14">
            <v>8601</v>
          </cell>
          <cell r="J14">
            <v>18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9</v>
          </cell>
          <cell r="B15" t="str">
            <v>BAUZA SEGUI</v>
          </cell>
          <cell r="C15" t="str">
            <v>PEDRO ANTO</v>
          </cell>
          <cell r="D15">
            <v>5888302</v>
          </cell>
          <cell r="E15">
            <v>33472</v>
          </cell>
          <cell r="F15" t="str">
            <v>M</v>
          </cell>
          <cell r="G15">
            <v>36259</v>
          </cell>
          <cell r="H15">
            <v>0</v>
          </cell>
          <cell r="I15">
            <v>10459</v>
          </cell>
          <cell r="J15">
            <v>12</v>
          </cell>
          <cell r="K15">
            <v>0</v>
          </cell>
          <cell r="L15">
            <v>0</v>
          </cell>
          <cell r="M15">
            <v>0</v>
          </cell>
        </row>
        <row r="16">
          <cell r="A16">
            <v>10</v>
          </cell>
          <cell r="B16" t="str">
            <v>ZAPATA GONZALEZ</v>
          </cell>
          <cell r="C16" t="str">
            <v>DAVID</v>
          </cell>
          <cell r="D16">
            <v>5886132</v>
          </cell>
          <cell r="E16">
            <v>34983</v>
          </cell>
          <cell r="F16" t="str">
            <v>M</v>
          </cell>
          <cell r="G16">
            <v>36429</v>
          </cell>
          <cell r="H16">
            <v>0</v>
          </cell>
          <cell r="I16">
            <v>10459</v>
          </cell>
          <cell r="J16">
            <v>12</v>
          </cell>
          <cell r="K16">
            <v>0</v>
          </cell>
          <cell r="L16">
            <v>0</v>
          </cell>
          <cell r="M16">
            <v>0</v>
          </cell>
        </row>
        <row r="17">
          <cell r="A17">
            <v>11</v>
          </cell>
          <cell r="B17" t="str">
            <v>MANRESA GELABERT</v>
          </cell>
          <cell r="C17" t="str">
            <v>JAUME</v>
          </cell>
          <cell r="D17">
            <v>5882495</v>
          </cell>
          <cell r="E17">
            <v>94025</v>
          </cell>
          <cell r="F17" t="str">
            <v>M</v>
          </cell>
          <cell r="G17">
            <v>36340</v>
          </cell>
          <cell r="H17">
            <v>0</v>
          </cell>
          <cell r="I17">
            <v>10807</v>
          </cell>
          <cell r="J17">
            <v>11</v>
          </cell>
          <cell r="K17">
            <v>0</v>
          </cell>
          <cell r="L17">
            <v>0</v>
          </cell>
          <cell r="M17">
            <v>0</v>
          </cell>
        </row>
        <row r="18">
          <cell r="A18">
            <v>12</v>
          </cell>
          <cell r="B18" t="str">
            <v>RAMIS SUREDA</v>
          </cell>
          <cell r="C18" t="str">
            <v>GUILLEM</v>
          </cell>
          <cell r="D18">
            <v>5885548</v>
          </cell>
          <cell r="E18">
            <v>34136</v>
          </cell>
          <cell r="F18" t="str">
            <v>M</v>
          </cell>
          <cell r="G18">
            <v>36366</v>
          </cell>
          <cell r="H18">
            <v>0</v>
          </cell>
          <cell r="I18">
            <v>11230</v>
          </cell>
          <cell r="J18">
            <v>10</v>
          </cell>
          <cell r="K18">
            <v>0</v>
          </cell>
          <cell r="L18">
            <v>0</v>
          </cell>
          <cell r="M18">
            <v>0</v>
          </cell>
        </row>
        <row r="19">
          <cell r="A19">
            <v>13</v>
          </cell>
          <cell r="B19" t="str">
            <v>MONCADAS LINARES</v>
          </cell>
          <cell r="C19" t="str">
            <v>PEDRO</v>
          </cell>
          <cell r="D19">
            <v>5884053</v>
          </cell>
          <cell r="E19">
            <v>33527</v>
          </cell>
          <cell r="F19" t="str">
            <v>M</v>
          </cell>
          <cell r="G19">
            <v>36651</v>
          </cell>
          <cell r="H19">
            <v>0</v>
          </cell>
          <cell r="I19">
            <v>11800</v>
          </cell>
          <cell r="J19">
            <v>9</v>
          </cell>
          <cell r="K19">
            <v>0</v>
          </cell>
          <cell r="L19">
            <v>0</v>
          </cell>
          <cell r="M19">
            <v>0</v>
          </cell>
        </row>
        <row r="20">
          <cell r="A20">
            <v>14</v>
          </cell>
          <cell r="B20" t="str">
            <v>FERRAGUT URREA</v>
          </cell>
          <cell r="C20" t="str">
            <v>JAVIER</v>
          </cell>
          <cell r="D20">
            <v>5876430</v>
          </cell>
          <cell r="E20">
            <v>34183</v>
          </cell>
          <cell r="F20" t="str">
            <v>M</v>
          </cell>
          <cell r="G20">
            <v>36865</v>
          </cell>
          <cell r="H20">
            <v>0</v>
          </cell>
          <cell r="I20">
            <v>12839</v>
          </cell>
          <cell r="J20">
            <v>7</v>
          </cell>
          <cell r="K20">
            <v>0</v>
          </cell>
          <cell r="L20">
            <v>0</v>
          </cell>
          <cell r="M20">
            <v>0</v>
          </cell>
        </row>
        <row r="21">
          <cell r="A21">
            <v>15</v>
          </cell>
          <cell r="B21" t="str">
            <v>FLAQUER MASSANET</v>
          </cell>
          <cell r="C21" t="str">
            <v>JOAN</v>
          </cell>
          <cell r="D21">
            <v>5889631</v>
          </cell>
          <cell r="E21">
            <v>34184</v>
          </cell>
          <cell r="F21" t="str">
            <v>M</v>
          </cell>
          <cell r="G21">
            <v>36478</v>
          </cell>
          <cell r="H21">
            <v>0</v>
          </cell>
          <cell r="I21">
            <v>13585</v>
          </cell>
          <cell r="J21">
            <v>6</v>
          </cell>
          <cell r="K21">
            <v>0</v>
          </cell>
          <cell r="L21">
            <v>0</v>
          </cell>
          <cell r="M21">
            <v>0</v>
          </cell>
        </row>
        <row r="22">
          <cell r="A22">
            <v>16</v>
          </cell>
          <cell r="B22" t="str">
            <v>MARTINEZ AGUILO</v>
          </cell>
          <cell r="C22" t="str">
            <v>XAVIER</v>
          </cell>
          <cell r="D22">
            <v>5886108</v>
          </cell>
          <cell r="E22">
            <v>34956</v>
          </cell>
          <cell r="F22" t="str">
            <v>M</v>
          </cell>
          <cell r="G22">
            <v>36552</v>
          </cell>
          <cell r="H22">
            <v>0</v>
          </cell>
          <cell r="I22">
            <v>13585</v>
          </cell>
          <cell r="J22">
            <v>6</v>
          </cell>
          <cell r="K22">
            <v>0</v>
          </cell>
          <cell r="L22">
            <v>0</v>
          </cell>
          <cell r="M22">
            <v>0</v>
          </cell>
        </row>
        <row r="23">
          <cell r="A23">
            <v>17</v>
          </cell>
          <cell r="B23" t="str">
            <v>OLIVER TROBAT</v>
          </cell>
          <cell r="C23" t="str">
            <v>ROBERTO</v>
          </cell>
          <cell r="D23">
            <v>5885308</v>
          </cell>
          <cell r="E23">
            <v>34242</v>
          </cell>
          <cell r="F23" t="str">
            <v>M</v>
          </cell>
          <cell r="G23">
            <v>36802</v>
          </cell>
          <cell r="H23">
            <v>0</v>
          </cell>
          <cell r="I23">
            <v>14317</v>
          </cell>
          <cell r="J23">
            <v>5</v>
          </cell>
          <cell r="K23">
            <v>0</v>
          </cell>
          <cell r="L23">
            <v>0</v>
          </cell>
          <cell r="M23">
            <v>0</v>
          </cell>
        </row>
        <row r="24">
          <cell r="A24">
            <v>18</v>
          </cell>
          <cell r="B24" t="str">
            <v>PALACIO VILA</v>
          </cell>
          <cell r="C24" t="str">
            <v>JUAN MIGUE</v>
          </cell>
          <cell r="D24">
            <v>5885374</v>
          </cell>
          <cell r="E24">
            <v>34244</v>
          </cell>
          <cell r="F24" t="str">
            <v>M</v>
          </cell>
          <cell r="G24">
            <v>37048</v>
          </cell>
          <cell r="H24">
            <v>0</v>
          </cell>
          <cell r="I24">
            <v>14317</v>
          </cell>
          <cell r="J24">
            <v>5</v>
          </cell>
          <cell r="K24">
            <v>0</v>
          </cell>
          <cell r="L24">
            <v>0</v>
          </cell>
          <cell r="M24">
            <v>0</v>
          </cell>
        </row>
        <row r="25">
          <cell r="A25">
            <v>19</v>
          </cell>
          <cell r="B25" t="str">
            <v>VIVES MARCOS</v>
          </cell>
          <cell r="C25" t="str">
            <v>PEDRO</v>
          </cell>
          <cell r="D25">
            <v>5885530</v>
          </cell>
          <cell r="E25">
            <v>34150</v>
          </cell>
          <cell r="F25" t="str">
            <v>M</v>
          </cell>
          <cell r="G25">
            <v>36993</v>
          </cell>
          <cell r="H25">
            <v>0</v>
          </cell>
          <cell r="I25">
            <v>14317</v>
          </cell>
          <cell r="J25">
            <v>5</v>
          </cell>
          <cell r="K25">
            <v>0</v>
          </cell>
          <cell r="L25">
            <v>0</v>
          </cell>
          <cell r="M25">
            <v>0</v>
          </cell>
        </row>
        <row r="26">
          <cell r="A26">
            <v>20</v>
          </cell>
          <cell r="B26" t="str">
            <v>CARDONA GESTEIRA</v>
          </cell>
          <cell r="C26" t="str">
            <v>ALEJANDRO</v>
          </cell>
          <cell r="D26">
            <v>5890753</v>
          </cell>
          <cell r="E26">
            <v>88290</v>
          </cell>
          <cell r="F26" t="str">
            <v>M</v>
          </cell>
          <cell r="G26">
            <v>36655</v>
          </cell>
          <cell r="H26">
            <v>0</v>
          </cell>
          <cell r="I26">
            <v>15174</v>
          </cell>
          <cell r="J26">
            <v>4</v>
          </cell>
          <cell r="K26">
            <v>0</v>
          </cell>
          <cell r="L26">
            <v>0</v>
          </cell>
          <cell r="M26">
            <v>0</v>
          </cell>
        </row>
        <row r="27">
          <cell r="A27">
            <v>21</v>
          </cell>
          <cell r="B27" t="str">
            <v>MOREY JUAN</v>
          </cell>
          <cell r="C27" t="str">
            <v>MANEL</v>
          </cell>
          <cell r="D27">
            <v>5880100</v>
          </cell>
          <cell r="E27">
            <v>33528</v>
          </cell>
          <cell r="F27" t="str">
            <v>M</v>
          </cell>
          <cell r="G27">
            <v>36256</v>
          </cell>
          <cell r="H27">
            <v>0</v>
          </cell>
          <cell r="I27">
            <v>16194</v>
          </cell>
          <cell r="J27">
            <v>3</v>
          </cell>
          <cell r="K27">
            <v>0</v>
          </cell>
          <cell r="L27">
            <v>0</v>
          </cell>
          <cell r="M27">
            <v>0</v>
          </cell>
        </row>
        <row r="28">
          <cell r="A28">
            <v>22</v>
          </cell>
          <cell r="B28" t="str">
            <v>TRIBALDO RODRIGUEZ</v>
          </cell>
          <cell r="C28" t="str">
            <v>GASPAR EMI</v>
          </cell>
          <cell r="D28">
            <v>5890745</v>
          </cell>
          <cell r="E28">
            <v>88291</v>
          </cell>
          <cell r="F28" t="str">
            <v>M</v>
          </cell>
          <cell r="G28">
            <v>37536</v>
          </cell>
          <cell r="H28">
            <v>0</v>
          </cell>
          <cell r="I28">
            <v>16194</v>
          </cell>
          <cell r="J28">
            <v>3</v>
          </cell>
          <cell r="K28">
            <v>0</v>
          </cell>
          <cell r="L28">
            <v>0</v>
          </cell>
          <cell r="M28">
            <v>0</v>
          </cell>
        </row>
        <row r="29">
          <cell r="A29">
            <v>23</v>
          </cell>
          <cell r="B29" t="str">
            <v>ZAFORTEZA CERDA</v>
          </cell>
          <cell r="C29" t="str">
            <v>PEDRO TOMA</v>
          </cell>
          <cell r="D29">
            <v>5889657</v>
          </cell>
          <cell r="E29">
            <v>34286</v>
          </cell>
          <cell r="F29" t="str">
            <v>M</v>
          </cell>
          <cell r="G29">
            <v>36614</v>
          </cell>
          <cell r="H29">
            <v>0</v>
          </cell>
          <cell r="I29">
            <v>16194</v>
          </cell>
          <cell r="J29">
            <v>3</v>
          </cell>
          <cell r="K29">
            <v>0</v>
          </cell>
          <cell r="L29">
            <v>0</v>
          </cell>
          <cell r="M29">
            <v>0</v>
          </cell>
        </row>
        <row r="30">
          <cell r="A30">
            <v>24</v>
          </cell>
          <cell r="B30" t="str">
            <v>CAPLLONCH MORRO</v>
          </cell>
          <cell r="C30" t="str">
            <v>ANDREU</v>
          </cell>
          <cell r="D30">
            <v>5887312</v>
          </cell>
          <cell r="E30">
            <v>35379</v>
          </cell>
          <cell r="F30" t="str">
            <v>M</v>
          </cell>
          <cell r="G30">
            <v>36851</v>
          </cell>
          <cell r="H30">
            <v>0</v>
          </cell>
          <cell r="I30">
            <v>17365</v>
          </cell>
          <cell r="J30">
            <v>2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25</v>
          </cell>
          <cell r="B31" t="str">
            <v>MIRO JURADO</v>
          </cell>
          <cell r="C31" t="str">
            <v>DANIEL</v>
          </cell>
          <cell r="D31">
            <v>5890787</v>
          </cell>
          <cell r="E31">
            <v>88277</v>
          </cell>
          <cell r="F31" t="str">
            <v>M</v>
          </cell>
          <cell r="G31">
            <v>36994</v>
          </cell>
          <cell r="H31">
            <v>0</v>
          </cell>
          <cell r="I31">
            <v>17365</v>
          </cell>
          <cell r="J31">
            <v>2</v>
          </cell>
          <cell r="K31">
            <v>0</v>
          </cell>
          <cell r="L31">
            <v>0</v>
          </cell>
          <cell r="M31">
            <v>0</v>
          </cell>
        </row>
        <row r="32">
          <cell r="A32">
            <v>26</v>
          </cell>
          <cell r="B32" t="str">
            <v>MUS CATALA</v>
          </cell>
          <cell r="C32" t="str">
            <v>ENRIC</v>
          </cell>
          <cell r="D32">
            <v>5885332</v>
          </cell>
          <cell r="E32">
            <v>34236</v>
          </cell>
          <cell r="F32" t="str">
            <v>M</v>
          </cell>
          <cell r="G32">
            <v>36343</v>
          </cell>
          <cell r="H32">
            <v>0</v>
          </cell>
          <cell r="I32">
            <v>17365</v>
          </cell>
          <cell r="J32">
            <v>2</v>
          </cell>
          <cell r="K32">
            <v>0</v>
          </cell>
          <cell r="L32">
            <v>0</v>
          </cell>
          <cell r="M32">
            <v>0</v>
          </cell>
        </row>
        <row r="33">
          <cell r="A33">
            <v>27</v>
          </cell>
          <cell r="B33" t="str">
            <v>CALVO ROMERO</v>
          </cell>
          <cell r="C33" t="str">
            <v>DANIEL</v>
          </cell>
          <cell r="D33">
            <v>5889673</v>
          </cell>
          <cell r="E33">
            <v>34165</v>
          </cell>
          <cell r="F33" t="str">
            <v>M</v>
          </cell>
          <cell r="G33">
            <v>36541</v>
          </cell>
          <cell r="H33">
            <v>0</v>
          </cell>
          <cell r="I33">
            <v>19921</v>
          </cell>
          <cell r="J33">
            <v>1</v>
          </cell>
          <cell r="K33">
            <v>0</v>
          </cell>
          <cell r="L33">
            <v>0</v>
          </cell>
          <cell r="M33">
            <v>0</v>
          </cell>
        </row>
        <row r="34">
          <cell r="A34">
            <v>28</v>
          </cell>
          <cell r="B34" t="str">
            <v>DINGLE PALMER</v>
          </cell>
          <cell r="C34" t="str">
            <v>EDUARD</v>
          </cell>
          <cell r="D34">
            <v>5870953</v>
          </cell>
          <cell r="E34">
            <v>32729</v>
          </cell>
          <cell r="F34" t="str">
            <v>M</v>
          </cell>
          <cell r="G34">
            <v>36161</v>
          </cell>
          <cell r="H34">
            <v>0</v>
          </cell>
          <cell r="I34">
            <v>19921</v>
          </cell>
          <cell r="J34">
            <v>1</v>
          </cell>
          <cell r="K34">
            <v>0</v>
          </cell>
          <cell r="L34">
            <v>0</v>
          </cell>
          <cell r="M34">
            <v>0</v>
          </cell>
        </row>
        <row r="35">
          <cell r="A35">
            <v>29</v>
          </cell>
          <cell r="B35" t="str">
            <v>GIBANEL VELASCO</v>
          </cell>
          <cell r="C35" t="str">
            <v>LLOREN</v>
          </cell>
          <cell r="D35">
            <v>5885522</v>
          </cell>
          <cell r="E35">
            <v>34116</v>
          </cell>
          <cell r="F35" t="str">
            <v>M</v>
          </cell>
          <cell r="G35">
            <v>36781</v>
          </cell>
          <cell r="H35">
            <v>0</v>
          </cell>
          <cell r="I35">
            <v>19921</v>
          </cell>
          <cell r="J35">
            <v>1</v>
          </cell>
          <cell r="K35">
            <v>0</v>
          </cell>
          <cell r="L35">
            <v>0</v>
          </cell>
          <cell r="M35">
            <v>0</v>
          </cell>
        </row>
        <row r="36">
          <cell r="A36">
            <v>30</v>
          </cell>
          <cell r="B36" t="str">
            <v>LOPEZ DE LA CUESTA</v>
          </cell>
          <cell r="C36" t="str">
            <v>LUIS</v>
          </cell>
          <cell r="D36">
            <v>5885621</v>
          </cell>
          <cell r="E36">
            <v>34206</v>
          </cell>
          <cell r="F36" t="str">
            <v>M</v>
          </cell>
          <cell r="G36">
            <v>36599</v>
          </cell>
          <cell r="H36">
            <v>0</v>
          </cell>
          <cell r="I36">
            <v>19921</v>
          </cell>
          <cell r="J36">
            <v>1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31</v>
          </cell>
          <cell r="B37" t="str">
            <v>MERCER GARAU</v>
          </cell>
          <cell r="C37" t="str">
            <v>MATEO</v>
          </cell>
          <cell r="D37">
            <v>5890852</v>
          </cell>
          <cell r="E37">
            <v>94031</v>
          </cell>
          <cell r="F37" t="str">
            <v>M</v>
          </cell>
          <cell r="G37">
            <v>36307</v>
          </cell>
          <cell r="H37">
            <v>0</v>
          </cell>
          <cell r="I37">
            <v>19921</v>
          </cell>
          <cell r="J37">
            <v>1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32</v>
          </cell>
          <cell r="B38" t="str">
            <v>RIBERA MARTIN</v>
          </cell>
          <cell r="C38" t="str">
            <v>POL</v>
          </cell>
          <cell r="D38">
            <v>5885324</v>
          </cell>
          <cell r="E38">
            <v>34257</v>
          </cell>
          <cell r="F38" t="str">
            <v>M</v>
          </cell>
          <cell r="G38">
            <v>36385</v>
          </cell>
          <cell r="H38">
            <v>0</v>
          </cell>
          <cell r="I38">
            <v>19921</v>
          </cell>
          <cell r="J38">
            <v>1</v>
          </cell>
          <cell r="K38">
            <v>0</v>
          </cell>
          <cell r="L38">
            <v>0</v>
          </cell>
          <cell r="M38">
            <v>0</v>
          </cell>
        </row>
        <row r="39">
          <cell r="A39">
            <v>33</v>
          </cell>
          <cell r="B39" t="str">
            <v>TOMAS PEÑA</v>
          </cell>
          <cell r="C39" t="str">
            <v>RODRIGO</v>
          </cell>
          <cell r="D39">
            <v>5885556</v>
          </cell>
          <cell r="E39">
            <v>34149</v>
          </cell>
          <cell r="F39" t="str">
            <v>M</v>
          </cell>
          <cell r="G39">
            <v>36781</v>
          </cell>
          <cell r="H39">
            <v>0</v>
          </cell>
          <cell r="I39">
            <v>19921</v>
          </cell>
          <cell r="J39">
            <v>1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34</v>
          </cell>
          <cell r="B40" t="str">
            <v>ANDZEVICIUS</v>
          </cell>
          <cell r="C40" t="str">
            <v>GUIDAS</v>
          </cell>
          <cell r="D40">
            <v>5891983</v>
          </cell>
          <cell r="E40">
            <v>96236</v>
          </cell>
          <cell r="F40" t="str">
            <v>M</v>
          </cell>
          <cell r="G40">
            <v>36577</v>
          </cell>
          <cell r="H40">
            <v>98</v>
          </cell>
          <cell r="I40" t="str">
            <v>s/c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A41">
            <v>35</v>
          </cell>
          <cell r="B41" t="str">
            <v>DURAHO NOGUERA</v>
          </cell>
          <cell r="C41" t="str">
            <v>RAMON</v>
          </cell>
          <cell r="D41">
            <v>5878006</v>
          </cell>
          <cell r="E41">
            <v>34831</v>
          </cell>
          <cell r="F41" t="str">
            <v>M</v>
          </cell>
          <cell r="G41">
            <v>36593</v>
          </cell>
          <cell r="H41">
            <v>0</v>
          </cell>
          <cell r="I41" t="str">
            <v>s/c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A42">
            <v>36</v>
          </cell>
          <cell r="B42" t="str">
            <v>EVANGELISTI VADELL</v>
          </cell>
          <cell r="C42" t="str">
            <v>JOAN</v>
          </cell>
          <cell r="D42">
            <v>5890779</v>
          </cell>
          <cell r="E42">
            <v>88283</v>
          </cell>
          <cell r="F42" t="str">
            <v>M</v>
          </cell>
          <cell r="G42">
            <v>37219</v>
          </cell>
          <cell r="H42">
            <v>0</v>
          </cell>
          <cell r="I42" t="str">
            <v>s/c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A43">
            <v>37</v>
          </cell>
          <cell r="B43" t="str">
            <v>LLULL PERELLO</v>
          </cell>
          <cell r="C43" t="str">
            <v>PERE</v>
          </cell>
          <cell r="D43">
            <v>5865128</v>
          </cell>
          <cell r="E43">
            <v>34841</v>
          </cell>
          <cell r="F43" t="str">
            <v>M</v>
          </cell>
          <cell r="G43">
            <v>36370</v>
          </cell>
          <cell r="H43">
            <v>0</v>
          </cell>
          <cell r="I43" t="str">
            <v>s/c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38</v>
          </cell>
          <cell r="B44" t="str">
            <v>VALDIVIA DAVILA</v>
          </cell>
          <cell r="C44" t="str">
            <v>DENNIS</v>
          </cell>
          <cell r="D44">
            <v>5884904</v>
          </cell>
          <cell r="E44">
            <v>0</v>
          </cell>
          <cell r="F44" t="str">
            <v>M</v>
          </cell>
          <cell r="G44">
            <v>36841</v>
          </cell>
          <cell r="H44">
            <v>0</v>
          </cell>
          <cell r="I44" t="str">
            <v>s/c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A45">
            <v>39</v>
          </cell>
          <cell r="B45" t="str">
            <v>ZZZ</v>
          </cell>
          <cell r="C45">
            <v>0</v>
          </cell>
          <cell r="D45">
            <v>0</v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A46">
            <v>40</v>
          </cell>
          <cell r="B46" t="str">
            <v>ZZZ</v>
          </cell>
          <cell r="C46">
            <v>0</v>
          </cell>
          <cell r="D46">
            <v>0</v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A47">
            <v>41</v>
          </cell>
          <cell r="B47" t="str">
            <v>ZZZ</v>
          </cell>
          <cell r="C47">
            <v>0</v>
          </cell>
          <cell r="D47">
            <v>0</v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42</v>
          </cell>
          <cell r="B48" t="str">
            <v>ZZZ</v>
          </cell>
          <cell r="C48">
            <v>0</v>
          </cell>
          <cell r="D48">
            <v>0</v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A49">
            <v>43</v>
          </cell>
          <cell r="B49" t="str">
            <v>ZZZ</v>
          </cell>
          <cell r="C49">
            <v>0</v>
          </cell>
          <cell r="D49">
            <v>0</v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A50">
            <v>44</v>
          </cell>
          <cell r="B50" t="str">
            <v>ZZZ</v>
          </cell>
          <cell r="C50">
            <v>0</v>
          </cell>
          <cell r="D50">
            <v>0</v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A51">
            <v>45</v>
          </cell>
          <cell r="B51" t="str">
            <v>ZZZ</v>
          </cell>
          <cell r="C51">
            <v>0</v>
          </cell>
          <cell r="D51">
            <v>0</v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46</v>
          </cell>
          <cell r="B52" t="str">
            <v>ZZZ</v>
          </cell>
          <cell r="C52">
            <v>0</v>
          </cell>
          <cell r="D52">
            <v>0</v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A53">
            <v>47</v>
          </cell>
          <cell r="B53" t="str">
            <v>ZZZ</v>
          </cell>
          <cell r="C53">
            <v>0</v>
          </cell>
          <cell r="D53">
            <v>0</v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A54">
            <v>48</v>
          </cell>
          <cell r="B54" t="str">
            <v>ZZZ</v>
          </cell>
          <cell r="C54">
            <v>0</v>
          </cell>
          <cell r="D54">
            <v>0</v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49</v>
          </cell>
          <cell r="B55" t="str">
            <v>ZZZ</v>
          </cell>
          <cell r="C55">
            <v>0</v>
          </cell>
          <cell r="D55">
            <v>0</v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A56">
            <v>50</v>
          </cell>
          <cell r="B56" t="str">
            <v>ZZZ</v>
          </cell>
          <cell r="C56">
            <v>0</v>
          </cell>
          <cell r="D56">
            <v>0</v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A57">
            <v>51</v>
          </cell>
          <cell r="B57" t="str">
            <v>ZZZ</v>
          </cell>
          <cell r="C57">
            <v>0</v>
          </cell>
          <cell r="D57">
            <v>0</v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52</v>
          </cell>
          <cell r="B58" t="str">
            <v>ZZZ</v>
          </cell>
          <cell r="C58">
            <v>0</v>
          </cell>
          <cell r="D58">
            <v>0</v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53</v>
          </cell>
          <cell r="B59" t="str">
            <v>ZZZ</v>
          </cell>
          <cell r="C59">
            <v>0</v>
          </cell>
          <cell r="D59">
            <v>0</v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A60">
            <v>54</v>
          </cell>
          <cell r="B60" t="str">
            <v>ZZZ</v>
          </cell>
          <cell r="C60">
            <v>0</v>
          </cell>
          <cell r="D60">
            <v>0</v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55</v>
          </cell>
          <cell r="B61" t="str">
            <v>ZZZ</v>
          </cell>
          <cell r="C61">
            <v>0</v>
          </cell>
          <cell r="D61">
            <v>0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A62">
            <v>56</v>
          </cell>
          <cell r="B62" t="str">
            <v>ZZZ</v>
          </cell>
          <cell r="C62">
            <v>0</v>
          </cell>
          <cell r="D62">
            <v>0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A63">
            <v>57</v>
          </cell>
          <cell r="B63" t="str">
            <v>ZZZ</v>
          </cell>
          <cell r="C63">
            <v>0</v>
          </cell>
          <cell r="D63">
            <v>0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A64">
            <v>58</v>
          </cell>
          <cell r="B64" t="str">
            <v>ZZZ</v>
          </cell>
          <cell r="C64">
            <v>0</v>
          </cell>
          <cell r="D64">
            <v>0</v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A65">
            <v>59</v>
          </cell>
          <cell r="B65" t="str">
            <v>ZZZ</v>
          </cell>
          <cell r="C65">
            <v>0</v>
          </cell>
          <cell r="D65">
            <v>0</v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60</v>
          </cell>
          <cell r="B66" t="str">
            <v>ZZZ</v>
          </cell>
          <cell r="C66">
            <v>0</v>
          </cell>
          <cell r="D66">
            <v>0</v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A67">
            <v>61</v>
          </cell>
          <cell r="B67" t="str">
            <v>ZZZ</v>
          </cell>
          <cell r="C67">
            <v>0</v>
          </cell>
          <cell r="D67">
            <v>0</v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A68">
            <v>62</v>
          </cell>
          <cell r="B68" t="str">
            <v>ZZZ</v>
          </cell>
          <cell r="C68">
            <v>0</v>
          </cell>
          <cell r="D68">
            <v>0</v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A69">
            <v>63</v>
          </cell>
          <cell r="B69" t="str">
            <v>ZZZ</v>
          </cell>
          <cell r="C69">
            <v>0</v>
          </cell>
          <cell r="D69">
            <v>0</v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64</v>
          </cell>
          <cell r="B70" t="str">
            <v>ZZZ</v>
          </cell>
          <cell r="C70">
            <v>0</v>
          </cell>
          <cell r="D70">
            <v>0</v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A71">
            <v>65</v>
          </cell>
          <cell r="B71" t="str">
            <v>Bye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Árbitros"/>
      <sheetName val="Ranking"/>
      <sheetName val="Sin Ranking"/>
      <sheetName val="Prep Torneo"/>
      <sheetName val="Preparaciones"/>
      <sheetName val="Prep Sorteo"/>
      <sheetName val="Final64"/>
    </sheetNames>
    <sheetDataSet>
      <sheetData sheetId="3">
        <row r="5">
          <cell r="A5" t="str">
            <v>XVIII MEMORIAL HERMANO TARSICIO</v>
          </cell>
        </row>
        <row r="7">
          <cell r="A7">
            <v>40112</v>
          </cell>
          <cell r="B7" t="str">
            <v>BALEAR</v>
          </cell>
          <cell r="C7" t="str">
            <v>PALMA</v>
          </cell>
          <cell r="D7" t="str">
            <v>C.T. LA SALLE</v>
          </cell>
          <cell r="E7">
            <v>3208825</v>
          </cell>
        </row>
        <row r="9">
          <cell r="A9" t="str">
            <v>NO</v>
          </cell>
          <cell r="B9" t="str">
            <v>ALEVIN</v>
          </cell>
          <cell r="C9" t="str">
            <v>MASCULINO</v>
          </cell>
          <cell r="D9" t="str">
            <v>PEP JORDI</v>
          </cell>
          <cell r="E9" t="str">
            <v>MATAS RAMIS</v>
          </cell>
        </row>
      </sheetData>
      <sheetData sheetId="5">
        <row r="3">
          <cell r="G3">
            <v>8</v>
          </cell>
        </row>
        <row r="7">
          <cell r="A7">
            <v>1</v>
          </cell>
          <cell r="B7" t="str">
            <v>PUENTE DE ROSSELLO</v>
          </cell>
          <cell r="C7" t="str">
            <v>AITOR</v>
          </cell>
          <cell r="D7">
            <v>5847978</v>
          </cell>
          <cell r="E7">
            <v>34248</v>
          </cell>
          <cell r="F7" t="str">
            <v>M</v>
          </cell>
          <cell r="G7">
            <v>35460</v>
          </cell>
          <cell r="H7">
            <v>0</v>
          </cell>
          <cell r="I7">
            <v>1199</v>
          </cell>
          <cell r="J7">
            <v>256</v>
          </cell>
          <cell r="K7">
            <v>0</v>
          </cell>
          <cell r="L7">
            <v>0</v>
          </cell>
          <cell r="M7">
            <v>0</v>
          </cell>
        </row>
        <row r="8">
          <cell r="A8">
            <v>2</v>
          </cell>
          <cell r="B8" t="str">
            <v>CORTIJOS PLANAS</v>
          </cell>
          <cell r="C8" t="str">
            <v>JOSE LUIS</v>
          </cell>
          <cell r="D8">
            <v>5854717</v>
          </cell>
          <cell r="E8">
            <v>34171</v>
          </cell>
          <cell r="F8" t="str">
            <v>M</v>
          </cell>
          <cell r="G8">
            <v>35443</v>
          </cell>
          <cell r="H8">
            <v>0</v>
          </cell>
          <cell r="I8">
            <v>1199</v>
          </cell>
          <cell r="J8">
            <v>256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3</v>
          </cell>
          <cell r="B9" t="str">
            <v>ZEEB</v>
          </cell>
          <cell r="C9" t="str">
            <v>ALEXANDER</v>
          </cell>
          <cell r="D9">
            <v>5876034</v>
          </cell>
          <cell r="E9">
            <v>35647</v>
          </cell>
          <cell r="F9" t="str">
            <v>M</v>
          </cell>
          <cell r="G9">
            <v>35531</v>
          </cell>
          <cell r="H9">
            <v>0</v>
          </cell>
          <cell r="I9">
            <v>1713</v>
          </cell>
          <cell r="J9">
            <v>174</v>
          </cell>
          <cell r="K9">
            <v>0</v>
          </cell>
          <cell r="L9">
            <v>0</v>
          </cell>
          <cell r="M9">
            <v>0</v>
          </cell>
        </row>
        <row r="10">
          <cell r="A10">
            <v>4</v>
          </cell>
          <cell r="B10" t="str">
            <v>ABRINES KARBOWSKI</v>
          </cell>
          <cell r="C10" t="str">
            <v>DAVID</v>
          </cell>
          <cell r="D10">
            <v>5833385</v>
          </cell>
          <cell r="E10">
            <v>34709</v>
          </cell>
          <cell r="F10" t="str">
            <v>M</v>
          </cell>
          <cell r="G10">
            <v>35521</v>
          </cell>
          <cell r="H10">
            <v>0</v>
          </cell>
          <cell r="I10">
            <v>1798</v>
          </cell>
          <cell r="J10">
            <v>165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5</v>
          </cell>
          <cell r="B11" t="str">
            <v>DE ABREU SORIA-GALVA</v>
          </cell>
          <cell r="C11" t="str">
            <v>CARLOS</v>
          </cell>
          <cell r="D11">
            <v>5846194</v>
          </cell>
          <cell r="E11">
            <v>34176</v>
          </cell>
          <cell r="F11" t="str">
            <v>M</v>
          </cell>
          <cell r="G11">
            <v>35790</v>
          </cell>
          <cell r="H11">
            <v>0</v>
          </cell>
          <cell r="I11">
            <v>2166</v>
          </cell>
          <cell r="J11">
            <v>131</v>
          </cell>
          <cell r="K11">
            <v>0</v>
          </cell>
          <cell r="L11">
            <v>0</v>
          </cell>
          <cell r="M11">
            <v>0</v>
          </cell>
        </row>
        <row r="12">
          <cell r="A12">
            <v>6</v>
          </cell>
          <cell r="B12" t="str">
            <v>RIVERO CRESPO</v>
          </cell>
          <cell r="C12" t="str">
            <v>IÑAQUI</v>
          </cell>
          <cell r="D12">
            <v>5854486</v>
          </cell>
          <cell r="E12">
            <v>35780</v>
          </cell>
          <cell r="F12" t="str">
            <v>M</v>
          </cell>
          <cell r="G12">
            <v>36008</v>
          </cell>
          <cell r="H12">
            <v>0</v>
          </cell>
          <cell r="I12">
            <v>3223</v>
          </cell>
          <cell r="J12">
            <v>82</v>
          </cell>
          <cell r="K12">
            <v>0</v>
          </cell>
          <cell r="L12">
            <v>0</v>
          </cell>
          <cell r="M12">
            <v>0</v>
          </cell>
        </row>
        <row r="13">
          <cell r="A13">
            <v>7</v>
          </cell>
          <cell r="B13" t="str">
            <v>JOSE TOMAS</v>
          </cell>
          <cell r="C13" t="str">
            <v>CARLES</v>
          </cell>
          <cell r="D13">
            <v>5871092</v>
          </cell>
          <cell r="E13">
            <v>35386</v>
          </cell>
          <cell r="F13" t="str">
            <v>M</v>
          </cell>
          <cell r="G13">
            <v>35647</v>
          </cell>
          <cell r="H13">
            <v>0</v>
          </cell>
          <cell r="I13">
            <v>3561</v>
          </cell>
          <cell r="J13">
            <v>72</v>
          </cell>
          <cell r="K13">
            <v>0</v>
          </cell>
          <cell r="L13">
            <v>0</v>
          </cell>
          <cell r="M13">
            <v>0</v>
          </cell>
        </row>
        <row r="14">
          <cell r="A14">
            <v>8</v>
          </cell>
          <cell r="B14" t="str">
            <v>GARCIA PEREZ</v>
          </cell>
          <cell r="C14" t="str">
            <v>CARLES</v>
          </cell>
          <cell r="D14">
            <v>5876589</v>
          </cell>
          <cell r="E14">
            <v>35385</v>
          </cell>
          <cell r="F14" t="str">
            <v>M</v>
          </cell>
          <cell r="G14">
            <v>36054</v>
          </cell>
          <cell r="H14">
            <v>0</v>
          </cell>
          <cell r="I14">
            <v>3690</v>
          </cell>
          <cell r="J14">
            <v>69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9</v>
          </cell>
          <cell r="B15" t="str">
            <v>BARRAZA ESCOBARES</v>
          </cell>
          <cell r="C15" t="str">
            <v>JOAQUIN</v>
          </cell>
          <cell r="D15">
            <v>5873725</v>
          </cell>
          <cell r="E15">
            <v>33470</v>
          </cell>
          <cell r="F15" t="str">
            <v>M</v>
          </cell>
          <cell r="G15">
            <v>35444</v>
          </cell>
          <cell r="H15">
            <v>0</v>
          </cell>
          <cell r="I15">
            <v>3779</v>
          </cell>
          <cell r="J15">
            <v>67</v>
          </cell>
          <cell r="K15">
            <v>0</v>
          </cell>
          <cell r="L15">
            <v>0</v>
          </cell>
          <cell r="M15">
            <v>0</v>
          </cell>
        </row>
        <row r="16">
          <cell r="A16">
            <v>10</v>
          </cell>
          <cell r="B16" t="str">
            <v>SALAS BAUZA</v>
          </cell>
          <cell r="C16" t="str">
            <v>GERARD</v>
          </cell>
          <cell r="D16">
            <v>5858438</v>
          </cell>
          <cell r="E16">
            <v>34267</v>
          </cell>
          <cell r="F16" t="str">
            <v>M</v>
          </cell>
          <cell r="G16">
            <v>35877</v>
          </cell>
          <cell r="H16">
            <v>0</v>
          </cell>
          <cell r="I16">
            <v>3813</v>
          </cell>
          <cell r="J16">
            <v>66</v>
          </cell>
          <cell r="K16">
            <v>0</v>
          </cell>
          <cell r="L16">
            <v>0</v>
          </cell>
          <cell r="M16">
            <v>0</v>
          </cell>
        </row>
        <row r="17">
          <cell r="A17">
            <v>11</v>
          </cell>
          <cell r="B17" t="str">
            <v>HASI CEVIC</v>
          </cell>
          <cell r="C17" t="str">
            <v>ENEJ</v>
          </cell>
          <cell r="D17">
            <v>5850351</v>
          </cell>
          <cell r="E17">
            <v>33511</v>
          </cell>
          <cell r="F17" t="str">
            <v>M</v>
          </cell>
          <cell r="G17">
            <v>35487</v>
          </cell>
          <cell r="H17">
            <v>0</v>
          </cell>
          <cell r="I17">
            <v>3853</v>
          </cell>
          <cell r="J17">
            <v>65</v>
          </cell>
          <cell r="K17">
            <v>0</v>
          </cell>
          <cell r="L17">
            <v>0</v>
          </cell>
          <cell r="M17">
            <v>0</v>
          </cell>
        </row>
        <row r="18">
          <cell r="A18">
            <v>12</v>
          </cell>
          <cell r="B18" t="str">
            <v>RIGO PERELLO</v>
          </cell>
          <cell r="C18" t="str">
            <v>MARC</v>
          </cell>
          <cell r="D18">
            <v>5864790</v>
          </cell>
          <cell r="E18">
            <v>34258</v>
          </cell>
          <cell r="F18" t="str">
            <v>M</v>
          </cell>
          <cell r="G18">
            <v>35573</v>
          </cell>
          <cell r="H18">
            <v>0</v>
          </cell>
          <cell r="I18">
            <v>4363</v>
          </cell>
          <cell r="J18">
            <v>54</v>
          </cell>
          <cell r="K18">
            <v>0</v>
          </cell>
          <cell r="L18">
            <v>0</v>
          </cell>
          <cell r="M18">
            <v>0</v>
          </cell>
        </row>
        <row r="19">
          <cell r="A19">
            <v>13</v>
          </cell>
          <cell r="B19" t="str">
            <v>SUAREZ SANTANA</v>
          </cell>
          <cell r="C19" t="str">
            <v>SAMUEL</v>
          </cell>
          <cell r="D19">
            <v>5879468</v>
          </cell>
          <cell r="E19">
            <v>34977</v>
          </cell>
          <cell r="F19" t="str">
            <v>M</v>
          </cell>
          <cell r="G19">
            <v>36587</v>
          </cell>
          <cell r="H19">
            <v>0</v>
          </cell>
          <cell r="I19">
            <v>4416</v>
          </cell>
          <cell r="J19">
            <v>53</v>
          </cell>
          <cell r="K19">
            <v>0</v>
          </cell>
          <cell r="L19">
            <v>0</v>
          </cell>
          <cell r="M19">
            <v>0</v>
          </cell>
        </row>
        <row r="20">
          <cell r="A20">
            <v>14</v>
          </cell>
          <cell r="B20" t="str">
            <v>MARTORELL FERRIOL</v>
          </cell>
          <cell r="C20" t="str">
            <v>PAU</v>
          </cell>
          <cell r="D20">
            <v>5861332</v>
          </cell>
          <cell r="E20">
            <v>34216</v>
          </cell>
          <cell r="F20" t="str">
            <v>M</v>
          </cell>
          <cell r="G20">
            <v>35742</v>
          </cell>
          <cell r="H20">
            <v>0</v>
          </cell>
          <cell r="I20">
            <v>4480</v>
          </cell>
          <cell r="J20">
            <v>52</v>
          </cell>
          <cell r="K20">
            <v>0</v>
          </cell>
          <cell r="L20">
            <v>0</v>
          </cell>
          <cell r="M20">
            <v>0</v>
          </cell>
        </row>
        <row r="21">
          <cell r="A21">
            <v>15</v>
          </cell>
          <cell r="B21" t="str">
            <v>BAUZA SAMPOL</v>
          </cell>
          <cell r="C21" t="str">
            <v>JULIA</v>
          </cell>
          <cell r="D21">
            <v>5876448</v>
          </cell>
          <cell r="E21">
            <v>34159</v>
          </cell>
          <cell r="F21" t="str">
            <v>M</v>
          </cell>
          <cell r="G21">
            <v>36020</v>
          </cell>
          <cell r="H21">
            <v>0</v>
          </cell>
          <cell r="I21">
            <v>4942</v>
          </cell>
          <cell r="J21">
            <v>45</v>
          </cell>
          <cell r="K21">
            <v>0</v>
          </cell>
          <cell r="L21">
            <v>0</v>
          </cell>
          <cell r="M21">
            <v>0</v>
          </cell>
        </row>
        <row r="22">
          <cell r="A22">
            <v>16</v>
          </cell>
          <cell r="B22" t="str">
            <v>HERNANDEZ MUÑOZ</v>
          </cell>
          <cell r="C22" t="str">
            <v>DANI</v>
          </cell>
          <cell r="D22">
            <v>5858298</v>
          </cell>
          <cell r="E22">
            <v>35713</v>
          </cell>
          <cell r="F22" t="str">
            <v>M</v>
          </cell>
          <cell r="G22">
            <v>36078</v>
          </cell>
          <cell r="H22">
            <v>0</v>
          </cell>
          <cell r="I22">
            <v>6093</v>
          </cell>
          <cell r="J22">
            <v>33</v>
          </cell>
          <cell r="K22">
            <v>0</v>
          </cell>
          <cell r="L22">
            <v>0</v>
          </cell>
          <cell r="M22">
            <v>0</v>
          </cell>
        </row>
        <row r="23">
          <cell r="A23">
            <v>17</v>
          </cell>
          <cell r="B23" t="str">
            <v>ROMAGUERA PUIGSERVER</v>
          </cell>
          <cell r="C23" t="str">
            <v>SEBASTIA</v>
          </cell>
          <cell r="D23">
            <v>5837036</v>
          </cell>
          <cell r="E23">
            <v>34867</v>
          </cell>
          <cell r="F23" t="str">
            <v>M</v>
          </cell>
          <cell r="G23">
            <v>35602</v>
          </cell>
          <cell r="H23">
            <v>0</v>
          </cell>
          <cell r="I23">
            <v>6463</v>
          </cell>
          <cell r="J23">
            <v>30</v>
          </cell>
          <cell r="K23">
            <v>0</v>
          </cell>
          <cell r="L23">
            <v>0</v>
          </cell>
          <cell r="M23">
            <v>0</v>
          </cell>
        </row>
        <row r="24">
          <cell r="A24">
            <v>18</v>
          </cell>
          <cell r="B24" t="str">
            <v>UBRIC JAUME</v>
          </cell>
          <cell r="C24" t="str">
            <v>JOAN</v>
          </cell>
          <cell r="D24">
            <v>5876399</v>
          </cell>
          <cell r="E24">
            <v>34280</v>
          </cell>
          <cell r="F24" t="str">
            <v>M</v>
          </cell>
          <cell r="G24">
            <v>35861</v>
          </cell>
          <cell r="H24">
            <v>0</v>
          </cell>
          <cell r="I24">
            <v>6562</v>
          </cell>
          <cell r="J24">
            <v>29</v>
          </cell>
          <cell r="K24">
            <v>0</v>
          </cell>
          <cell r="L24">
            <v>0</v>
          </cell>
          <cell r="M24">
            <v>0</v>
          </cell>
        </row>
        <row r="25">
          <cell r="A25">
            <v>19</v>
          </cell>
          <cell r="B25" t="str">
            <v>TEBAR XAMENA</v>
          </cell>
          <cell r="C25" t="str">
            <v>JOAN</v>
          </cell>
          <cell r="D25">
            <v>5833732</v>
          </cell>
          <cell r="E25">
            <v>35361</v>
          </cell>
          <cell r="F25" t="str">
            <v>M</v>
          </cell>
          <cell r="G25">
            <v>35594</v>
          </cell>
          <cell r="H25">
            <v>0</v>
          </cell>
          <cell r="I25">
            <v>6703</v>
          </cell>
          <cell r="J25">
            <v>28</v>
          </cell>
          <cell r="K25">
            <v>0</v>
          </cell>
          <cell r="L25">
            <v>0</v>
          </cell>
          <cell r="M25">
            <v>0</v>
          </cell>
        </row>
        <row r="26">
          <cell r="A26">
            <v>20</v>
          </cell>
          <cell r="B26" t="str">
            <v>CAÑELLAS SANTOS</v>
          </cell>
          <cell r="C26" t="str">
            <v>ANDRES</v>
          </cell>
          <cell r="D26">
            <v>5863130</v>
          </cell>
          <cell r="E26">
            <v>34712</v>
          </cell>
          <cell r="F26" t="str">
            <v>M</v>
          </cell>
          <cell r="G26">
            <v>35694</v>
          </cell>
          <cell r="H26">
            <v>0</v>
          </cell>
          <cell r="I26">
            <v>9099</v>
          </cell>
          <cell r="J26">
            <v>16</v>
          </cell>
          <cell r="K26">
            <v>0</v>
          </cell>
          <cell r="L26">
            <v>0</v>
          </cell>
          <cell r="M26">
            <v>0</v>
          </cell>
        </row>
        <row r="27">
          <cell r="A27">
            <v>21</v>
          </cell>
          <cell r="B27" t="str">
            <v>GONZALEZ MORCILLO</v>
          </cell>
          <cell r="C27" t="str">
            <v>MARCOS</v>
          </cell>
          <cell r="D27">
            <v>5886075</v>
          </cell>
          <cell r="E27">
            <v>34946</v>
          </cell>
          <cell r="F27" t="str">
            <v>M</v>
          </cell>
          <cell r="G27">
            <v>35706</v>
          </cell>
          <cell r="H27">
            <v>0</v>
          </cell>
          <cell r="I27">
            <v>9423</v>
          </cell>
          <cell r="J27">
            <v>15</v>
          </cell>
          <cell r="K27">
            <v>0</v>
          </cell>
          <cell r="L27">
            <v>0</v>
          </cell>
          <cell r="M27">
            <v>0</v>
          </cell>
        </row>
        <row r="28">
          <cell r="A28">
            <v>22</v>
          </cell>
          <cell r="B28" t="str">
            <v>LOPEZ TUR</v>
          </cell>
          <cell r="C28" t="str">
            <v>CARLOS</v>
          </cell>
          <cell r="D28">
            <v>5875599</v>
          </cell>
          <cell r="E28">
            <v>34207</v>
          </cell>
          <cell r="F28" t="str">
            <v>M</v>
          </cell>
          <cell r="G28">
            <v>36020</v>
          </cell>
          <cell r="H28">
            <v>0</v>
          </cell>
          <cell r="I28">
            <v>9423</v>
          </cell>
          <cell r="J28">
            <v>15</v>
          </cell>
          <cell r="K28">
            <v>0</v>
          </cell>
          <cell r="L28">
            <v>0</v>
          </cell>
          <cell r="M28">
            <v>0</v>
          </cell>
        </row>
        <row r="29">
          <cell r="A29">
            <v>23</v>
          </cell>
          <cell r="B29" t="str">
            <v>AVELLA MONGE</v>
          </cell>
          <cell r="C29" t="str">
            <v>MARC</v>
          </cell>
          <cell r="D29">
            <v>5876513</v>
          </cell>
          <cell r="E29">
            <v>34154</v>
          </cell>
          <cell r="F29" t="str">
            <v>M</v>
          </cell>
          <cell r="G29">
            <v>35817</v>
          </cell>
          <cell r="H29">
            <v>0</v>
          </cell>
          <cell r="I29">
            <v>10078</v>
          </cell>
          <cell r="J29">
            <v>13</v>
          </cell>
          <cell r="K29">
            <v>0</v>
          </cell>
          <cell r="L29">
            <v>0</v>
          </cell>
          <cell r="M29">
            <v>0</v>
          </cell>
        </row>
        <row r="30">
          <cell r="A30">
            <v>24</v>
          </cell>
          <cell r="B30" t="str">
            <v>CARRETERO DE LA CRUZ</v>
          </cell>
          <cell r="C30" t="str">
            <v>MARCEL</v>
          </cell>
          <cell r="D30">
            <v>5871068</v>
          </cell>
          <cell r="E30">
            <v>33484</v>
          </cell>
          <cell r="F30" t="str">
            <v>M</v>
          </cell>
          <cell r="G30">
            <v>35779</v>
          </cell>
          <cell r="H30">
            <v>0</v>
          </cell>
          <cell r="I30">
            <v>10078</v>
          </cell>
          <cell r="J30">
            <v>13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25</v>
          </cell>
          <cell r="B31" t="str">
            <v>GRACIA DORADO</v>
          </cell>
          <cell r="C31" t="str">
            <v>ALBERTO</v>
          </cell>
          <cell r="D31">
            <v>5885382</v>
          </cell>
          <cell r="E31">
            <v>34199</v>
          </cell>
          <cell r="F31" t="str">
            <v>M</v>
          </cell>
          <cell r="G31">
            <v>35933</v>
          </cell>
          <cell r="H31">
            <v>0</v>
          </cell>
          <cell r="I31">
            <v>10807</v>
          </cell>
          <cell r="J31">
            <v>11</v>
          </cell>
          <cell r="K31">
            <v>0</v>
          </cell>
          <cell r="L31">
            <v>0</v>
          </cell>
          <cell r="M31">
            <v>0</v>
          </cell>
        </row>
        <row r="32">
          <cell r="A32">
            <v>26</v>
          </cell>
          <cell r="B32" t="str">
            <v>CAÑELLAS NICOLAU</v>
          </cell>
          <cell r="C32" t="str">
            <v>DAVID</v>
          </cell>
          <cell r="D32">
            <v>5873717</v>
          </cell>
          <cell r="E32">
            <v>33487</v>
          </cell>
          <cell r="F32" t="str">
            <v>M</v>
          </cell>
          <cell r="G32">
            <v>35726</v>
          </cell>
          <cell r="H32">
            <v>0</v>
          </cell>
          <cell r="I32">
            <v>11230</v>
          </cell>
          <cell r="J32">
            <v>10</v>
          </cell>
          <cell r="K32">
            <v>0</v>
          </cell>
          <cell r="L32">
            <v>0</v>
          </cell>
          <cell r="M32">
            <v>0</v>
          </cell>
        </row>
        <row r="33">
          <cell r="A33">
            <v>27</v>
          </cell>
          <cell r="B33" t="str">
            <v>MENDIOLA ESTEBAN</v>
          </cell>
          <cell r="C33" t="str">
            <v>MIGUEL</v>
          </cell>
          <cell r="D33">
            <v>5875177</v>
          </cell>
          <cell r="E33">
            <v>34224</v>
          </cell>
          <cell r="F33" t="str">
            <v>M</v>
          </cell>
          <cell r="G33">
            <v>35962</v>
          </cell>
          <cell r="H33">
            <v>0</v>
          </cell>
          <cell r="I33">
            <v>11800</v>
          </cell>
          <cell r="J33">
            <v>9</v>
          </cell>
          <cell r="K33">
            <v>0</v>
          </cell>
          <cell r="L33">
            <v>0</v>
          </cell>
          <cell r="M33">
            <v>0</v>
          </cell>
        </row>
        <row r="34">
          <cell r="A34">
            <v>28</v>
          </cell>
          <cell r="B34" t="str">
            <v>BENNASAR CAMPINS</v>
          </cell>
          <cell r="C34" t="str">
            <v>LLUIS</v>
          </cell>
          <cell r="D34">
            <v>5885291</v>
          </cell>
          <cell r="E34">
            <v>34160</v>
          </cell>
          <cell r="F34" t="str">
            <v>M</v>
          </cell>
          <cell r="G34">
            <v>35654</v>
          </cell>
          <cell r="H34">
            <v>0</v>
          </cell>
          <cell r="I34">
            <v>13585</v>
          </cell>
          <cell r="J34">
            <v>6</v>
          </cell>
          <cell r="K34">
            <v>0</v>
          </cell>
          <cell r="L34">
            <v>0</v>
          </cell>
          <cell r="M34">
            <v>0</v>
          </cell>
        </row>
        <row r="35">
          <cell r="A35">
            <v>29</v>
          </cell>
          <cell r="B35" t="str">
            <v>MOREU PONS</v>
          </cell>
          <cell r="C35" t="str">
            <v>ALVARO</v>
          </cell>
          <cell r="D35">
            <v>5885267</v>
          </cell>
          <cell r="E35">
            <v>34234</v>
          </cell>
          <cell r="F35" t="str">
            <v>M</v>
          </cell>
          <cell r="G35">
            <v>35866</v>
          </cell>
          <cell r="H35">
            <v>0</v>
          </cell>
          <cell r="I35">
            <v>13585</v>
          </cell>
          <cell r="J35">
            <v>6</v>
          </cell>
          <cell r="K35">
            <v>0</v>
          </cell>
          <cell r="L35">
            <v>0</v>
          </cell>
          <cell r="M35">
            <v>0</v>
          </cell>
        </row>
        <row r="36">
          <cell r="A36">
            <v>30</v>
          </cell>
          <cell r="B36" t="str">
            <v>PUIGCERCOS VALERO</v>
          </cell>
          <cell r="C36" t="str">
            <v>OSCAR</v>
          </cell>
          <cell r="D36">
            <v>5876505</v>
          </cell>
          <cell r="E36">
            <v>34249</v>
          </cell>
          <cell r="F36" t="str">
            <v>M</v>
          </cell>
          <cell r="G36">
            <v>35962</v>
          </cell>
          <cell r="H36">
            <v>0</v>
          </cell>
          <cell r="I36">
            <v>14317</v>
          </cell>
          <cell r="J36">
            <v>5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31</v>
          </cell>
          <cell r="B37" t="str">
            <v>CASTILLO SANTIAGO</v>
          </cell>
          <cell r="C37" t="str">
            <v>MARTIN</v>
          </cell>
          <cell r="D37">
            <v>5890703</v>
          </cell>
          <cell r="E37">
            <v>88264</v>
          </cell>
          <cell r="F37" t="str">
            <v>M</v>
          </cell>
          <cell r="G37">
            <v>35967</v>
          </cell>
          <cell r="H37">
            <v>0</v>
          </cell>
          <cell r="I37">
            <v>15174</v>
          </cell>
          <cell r="J37">
            <v>4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32</v>
          </cell>
          <cell r="B38" t="str">
            <v>GARCIA FERNANDEZ</v>
          </cell>
          <cell r="C38" t="str">
            <v>NICOLAS</v>
          </cell>
          <cell r="D38">
            <v>5885407</v>
          </cell>
          <cell r="E38">
            <v>34192</v>
          </cell>
          <cell r="F38" t="str">
            <v>M</v>
          </cell>
          <cell r="G38">
            <v>36038</v>
          </cell>
          <cell r="H38">
            <v>0</v>
          </cell>
          <cell r="I38">
            <v>15174</v>
          </cell>
          <cell r="J38">
            <v>4</v>
          </cell>
          <cell r="K38">
            <v>0</v>
          </cell>
          <cell r="L38">
            <v>0</v>
          </cell>
          <cell r="M38">
            <v>0</v>
          </cell>
        </row>
        <row r="39">
          <cell r="A39">
            <v>33</v>
          </cell>
          <cell r="B39" t="str">
            <v>LAQUINTANA MINJOSA</v>
          </cell>
          <cell r="C39" t="str">
            <v>JAVIER</v>
          </cell>
          <cell r="D39">
            <v>5890448</v>
          </cell>
          <cell r="E39">
            <v>86403</v>
          </cell>
          <cell r="F39" t="str">
            <v>M</v>
          </cell>
          <cell r="G39">
            <v>35650</v>
          </cell>
          <cell r="H39">
            <v>0</v>
          </cell>
          <cell r="I39">
            <v>19921</v>
          </cell>
          <cell r="J39">
            <v>1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34</v>
          </cell>
          <cell r="B40" t="str">
            <v>ZZZ</v>
          </cell>
          <cell r="C40">
            <v>0</v>
          </cell>
          <cell r="D40">
            <v>0</v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A41">
            <v>35</v>
          </cell>
          <cell r="B41" t="str">
            <v>ZZZ</v>
          </cell>
          <cell r="C41">
            <v>0</v>
          </cell>
          <cell r="D41">
            <v>0</v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A42">
            <v>36</v>
          </cell>
          <cell r="B42" t="str">
            <v>ZZZ</v>
          </cell>
          <cell r="C42">
            <v>0</v>
          </cell>
          <cell r="D42">
            <v>0</v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A43">
            <v>37</v>
          </cell>
          <cell r="B43" t="str">
            <v>ZZZ</v>
          </cell>
          <cell r="C43">
            <v>0</v>
          </cell>
          <cell r="D43">
            <v>0</v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38</v>
          </cell>
          <cell r="B44" t="str">
            <v>ZZZ</v>
          </cell>
          <cell r="C44">
            <v>0</v>
          </cell>
          <cell r="D44">
            <v>0</v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A45">
            <v>39</v>
          </cell>
          <cell r="B45" t="str">
            <v>ZZZ</v>
          </cell>
          <cell r="C45">
            <v>0</v>
          </cell>
          <cell r="D45">
            <v>0</v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A46">
            <v>40</v>
          </cell>
          <cell r="B46" t="str">
            <v>ZZZ</v>
          </cell>
          <cell r="C46">
            <v>0</v>
          </cell>
          <cell r="D46">
            <v>0</v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A47">
            <v>41</v>
          </cell>
          <cell r="B47" t="str">
            <v>ZZZ</v>
          </cell>
          <cell r="C47">
            <v>0</v>
          </cell>
          <cell r="D47">
            <v>0</v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42</v>
          </cell>
          <cell r="B48" t="str">
            <v>ZZZ</v>
          </cell>
          <cell r="C48">
            <v>0</v>
          </cell>
          <cell r="D48">
            <v>0</v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A49">
            <v>43</v>
          </cell>
          <cell r="B49" t="str">
            <v>ZZZ</v>
          </cell>
          <cell r="C49">
            <v>0</v>
          </cell>
          <cell r="D49">
            <v>0</v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A50">
            <v>44</v>
          </cell>
          <cell r="B50" t="str">
            <v>ZZZ</v>
          </cell>
          <cell r="C50">
            <v>0</v>
          </cell>
          <cell r="D50">
            <v>0</v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A51">
            <v>45</v>
          </cell>
          <cell r="B51" t="str">
            <v>ZZZ</v>
          </cell>
          <cell r="C51">
            <v>0</v>
          </cell>
          <cell r="D51">
            <v>0</v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46</v>
          </cell>
          <cell r="B52" t="str">
            <v>ZZZ</v>
          </cell>
          <cell r="C52">
            <v>0</v>
          </cell>
          <cell r="D52">
            <v>0</v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A53">
            <v>47</v>
          </cell>
          <cell r="B53" t="str">
            <v>ZZZ</v>
          </cell>
          <cell r="C53">
            <v>0</v>
          </cell>
          <cell r="D53">
            <v>0</v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A54">
            <v>48</v>
          </cell>
          <cell r="B54" t="str">
            <v>ZZZ</v>
          </cell>
          <cell r="C54">
            <v>0</v>
          </cell>
          <cell r="D54">
            <v>0</v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49</v>
          </cell>
          <cell r="B55" t="str">
            <v>ZZZ</v>
          </cell>
          <cell r="C55">
            <v>0</v>
          </cell>
          <cell r="D55">
            <v>0</v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A56">
            <v>50</v>
          </cell>
          <cell r="B56" t="str">
            <v>ZZZ</v>
          </cell>
          <cell r="C56">
            <v>0</v>
          </cell>
          <cell r="D56">
            <v>0</v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A57">
            <v>51</v>
          </cell>
          <cell r="B57" t="str">
            <v>ZZZ</v>
          </cell>
          <cell r="C57">
            <v>0</v>
          </cell>
          <cell r="D57">
            <v>0</v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52</v>
          </cell>
          <cell r="B58" t="str">
            <v>ZZZ</v>
          </cell>
          <cell r="C58">
            <v>0</v>
          </cell>
          <cell r="D58">
            <v>0</v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53</v>
          </cell>
          <cell r="B59" t="str">
            <v>ZZZ</v>
          </cell>
          <cell r="C59">
            <v>0</v>
          </cell>
          <cell r="D59">
            <v>0</v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A60">
            <v>54</v>
          </cell>
          <cell r="B60" t="str">
            <v>ZZZ</v>
          </cell>
          <cell r="C60">
            <v>0</v>
          </cell>
          <cell r="D60">
            <v>0</v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55</v>
          </cell>
          <cell r="B61" t="str">
            <v>ZZZ</v>
          </cell>
          <cell r="C61">
            <v>0</v>
          </cell>
          <cell r="D61">
            <v>0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A62">
            <v>56</v>
          </cell>
          <cell r="B62" t="str">
            <v>ZZZ</v>
          </cell>
          <cell r="C62">
            <v>0</v>
          </cell>
          <cell r="D62">
            <v>0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A63">
            <v>57</v>
          </cell>
          <cell r="B63" t="str">
            <v>ZZZ</v>
          </cell>
          <cell r="C63">
            <v>0</v>
          </cell>
          <cell r="D63">
            <v>0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A64">
            <v>58</v>
          </cell>
          <cell r="B64" t="str">
            <v>ZZZ</v>
          </cell>
          <cell r="C64">
            <v>0</v>
          </cell>
          <cell r="D64">
            <v>0</v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A65">
            <v>59</v>
          </cell>
          <cell r="B65" t="str">
            <v>ZZZ</v>
          </cell>
          <cell r="C65">
            <v>0</v>
          </cell>
          <cell r="D65">
            <v>0</v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60</v>
          </cell>
          <cell r="B66" t="str">
            <v>ZZZ</v>
          </cell>
          <cell r="C66">
            <v>0</v>
          </cell>
          <cell r="D66">
            <v>0</v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A67">
            <v>61</v>
          </cell>
          <cell r="B67" t="str">
            <v>ZZZ</v>
          </cell>
          <cell r="C67">
            <v>0</v>
          </cell>
          <cell r="D67">
            <v>0</v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A68">
            <v>62</v>
          </cell>
          <cell r="B68" t="str">
            <v>ZZZ</v>
          </cell>
          <cell r="C68">
            <v>0</v>
          </cell>
          <cell r="D68">
            <v>0</v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A69">
            <v>63</v>
          </cell>
          <cell r="B69" t="str">
            <v>ZZZ</v>
          </cell>
          <cell r="C69">
            <v>0</v>
          </cell>
          <cell r="D69">
            <v>0</v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64</v>
          </cell>
          <cell r="B70" t="str">
            <v>ZZZ</v>
          </cell>
          <cell r="C70">
            <v>0</v>
          </cell>
          <cell r="D70">
            <v>0</v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A71">
            <v>65</v>
          </cell>
          <cell r="B71" t="str">
            <v>Bye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Árbitros"/>
      <sheetName val="Ranking"/>
      <sheetName val="Sin Ranking"/>
      <sheetName val="Prep Torneo"/>
      <sheetName val="Preparaciones"/>
      <sheetName val="Prep Sorteo"/>
      <sheetName val="Final64"/>
    </sheetNames>
    <sheetDataSet>
      <sheetData sheetId="3">
        <row r="5">
          <cell r="A5" t="str">
            <v>XVIII MEMORIAL HERMANO TARSICIO</v>
          </cell>
        </row>
        <row r="7">
          <cell r="A7">
            <v>40112</v>
          </cell>
          <cell r="B7" t="str">
            <v>BALEAR</v>
          </cell>
          <cell r="C7" t="str">
            <v>PALMA</v>
          </cell>
          <cell r="D7" t="str">
            <v>C.T. LA SALLE</v>
          </cell>
          <cell r="E7">
            <v>3208825</v>
          </cell>
        </row>
        <row r="9">
          <cell r="A9" t="str">
            <v>NO</v>
          </cell>
          <cell r="B9" t="str">
            <v>INFANTIL</v>
          </cell>
          <cell r="C9" t="str">
            <v>MASCULINO</v>
          </cell>
          <cell r="D9" t="str">
            <v>PEP JORDI</v>
          </cell>
          <cell r="E9" t="str">
            <v>MATAS RAMIS</v>
          </cell>
        </row>
      </sheetData>
      <sheetData sheetId="5">
        <row r="3">
          <cell r="G3">
            <v>8</v>
          </cell>
        </row>
        <row r="7">
          <cell r="A7">
            <v>1</v>
          </cell>
          <cell r="B7" t="str">
            <v>MUNAR CLAR</v>
          </cell>
          <cell r="C7" t="str">
            <v>JAUME ANTO</v>
          </cell>
          <cell r="D7">
            <v>5850616</v>
          </cell>
          <cell r="E7">
            <v>35116</v>
          </cell>
          <cell r="F7" t="str">
            <v>M</v>
          </cell>
          <cell r="G7">
            <v>35555</v>
          </cell>
          <cell r="H7">
            <v>0</v>
          </cell>
          <cell r="I7">
            <v>723</v>
          </cell>
          <cell r="J7">
            <v>407</v>
          </cell>
          <cell r="K7">
            <v>0</v>
          </cell>
          <cell r="L7">
            <v>0</v>
          </cell>
          <cell r="M7">
            <v>0</v>
          </cell>
        </row>
        <row r="8">
          <cell r="A8">
            <v>2</v>
          </cell>
          <cell r="B8" t="str">
            <v>COSTA PALOMINO</v>
          </cell>
          <cell r="C8" t="str">
            <v>PAU</v>
          </cell>
          <cell r="D8">
            <v>5838290</v>
          </cell>
          <cell r="E8">
            <v>35837</v>
          </cell>
          <cell r="F8" t="str">
            <v>M</v>
          </cell>
          <cell r="G8">
            <v>35158</v>
          </cell>
          <cell r="H8">
            <v>0</v>
          </cell>
          <cell r="I8">
            <v>845</v>
          </cell>
          <cell r="J8">
            <v>352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3</v>
          </cell>
          <cell r="B9" t="str">
            <v>PUENTE DE ROSSELLO</v>
          </cell>
          <cell r="C9" t="str">
            <v>AITOR</v>
          </cell>
          <cell r="D9">
            <v>5847978</v>
          </cell>
          <cell r="E9">
            <v>34248</v>
          </cell>
          <cell r="F9" t="str">
            <v>M</v>
          </cell>
          <cell r="G9">
            <v>35460</v>
          </cell>
          <cell r="H9">
            <v>0</v>
          </cell>
          <cell r="I9">
            <v>1199</v>
          </cell>
          <cell r="J9">
            <v>256</v>
          </cell>
          <cell r="K9">
            <v>0</v>
          </cell>
          <cell r="L9">
            <v>0</v>
          </cell>
          <cell r="M9">
            <v>0</v>
          </cell>
        </row>
        <row r="10">
          <cell r="A10">
            <v>4</v>
          </cell>
          <cell r="B10" t="str">
            <v>MIR DARDER</v>
          </cell>
          <cell r="C10" t="str">
            <v>JOSE</v>
          </cell>
          <cell r="D10">
            <v>5853347</v>
          </cell>
          <cell r="E10">
            <v>34226</v>
          </cell>
          <cell r="F10" t="str">
            <v>M</v>
          </cell>
          <cell r="G10">
            <v>34786</v>
          </cell>
          <cell r="H10">
            <v>0</v>
          </cell>
          <cell r="I10">
            <v>1514</v>
          </cell>
          <cell r="J10">
            <v>200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5</v>
          </cell>
          <cell r="B11" t="str">
            <v>SALVA PALOMEQUE</v>
          </cell>
          <cell r="C11" t="str">
            <v>PEDRO</v>
          </cell>
          <cell r="D11">
            <v>5846186</v>
          </cell>
          <cell r="E11">
            <v>34270</v>
          </cell>
          <cell r="F11" t="str">
            <v>M</v>
          </cell>
          <cell r="G11">
            <v>34760</v>
          </cell>
          <cell r="H11">
            <v>0</v>
          </cell>
          <cell r="I11">
            <v>1614</v>
          </cell>
          <cell r="J11">
            <v>185</v>
          </cell>
          <cell r="K11">
            <v>0</v>
          </cell>
          <cell r="L11">
            <v>0</v>
          </cell>
          <cell r="M11">
            <v>0</v>
          </cell>
        </row>
        <row r="12">
          <cell r="A12">
            <v>6</v>
          </cell>
          <cell r="B12" t="str">
            <v>ZEEB</v>
          </cell>
          <cell r="C12" t="str">
            <v>ALEXANDER</v>
          </cell>
          <cell r="D12">
            <v>5876034</v>
          </cell>
          <cell r="E12">
            <v>35647</v>
          </cell>
          <cell r="F12" t="str">
            <v>M</v>
          </cell>
          <cell r="G12">
            <v>35531</v>
          </cell>
          <cell r="H12">
            <v>0</v>
          </cell>
          <cell r="I12">
            <v>1713</v>
          </cell>
          <cell r="J12">
            <v>174</v>
          </cell>
          <cell r="K12">
            <v>0</v>
          </cell>
          <cell r="L12">
            <v>0</v>
          </cell>
          <cell r="M12">
            <v>0</v>
          </cell>
        </row>
        <row r="13">
          <cell r="A13">
            <v>7</v>
          </cell>
          <cell r="B13" t="str">
            <v>ABRINES KARBOWSKI</v>
          </cell>
          <cell r="C13" t="str">
            <v>DAVID</v>
          </cell>
          <cell r="D13">
            <v>5833385</v>
          </cell>
          <cell r="E13">
            <v>34709</v>
          </cell>
          <cell r="F13" t="str">
            <v>M</v>
          </cell>
          <cell r="G13">
            <v>35521</v>
          </cell>
          <cell r="H13">
            <v>0</v>
          </cell>
          <cell r="I13">
            <v>1798</v>
          </cell>
          <cell r="J13">
            <v>165</v>
          </cell>
          <cell r="K13">
            <v>0</v>
          </cell>
          <cell r="L13">
            <v>0</v>
          </cell>
          <cell r="M13">
            <v>0</v>
          </cell>
        </row>
        <row r="14">
          <cell r="A14">
            <v>8</v>
          </cell>
          <cell r="B14" t="str">
            <v>MAS RODENAS</v>
          </cell>
          <cell r="C14" t="str">
            <v>MARC TONI</v>
          </cell>
          <cell r="D14">
            <v>5848728</v>
          </cell>
          <cell r="E14">
            <v>35860</v>
          </cell>
          <cell r="F14" t="str">
            <v>M</v>
          </cell>
          <cell r="G14">
            <v>35001</v>
          </cell>
          <cell r="H14">
            <v>0</v>
          </cell>
          <cell r="I14">
            <v>1839</v>
          </cell>
          <cell r="J14">
            <v>161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9</v>
          </cell>
          <cell r="B15" t="str">
            <v>ROIG BALAGUER</v>
          </cell>
          <cell r="C15" t="str">
            <v>RAFAEL</v>
          </cell>
          <cell r="D15">
            <v>5865392</v>
          </cell>
          <cell r="E15">
            <v>33913</v>
          </cell>
          <cell r="F15" t="str">
            <v>M</v>
          </cell>
          <cell r="G15">
            <v>35284</v>
          </cell>
          <cell r="H15">
            <v>0</v>
          </cell>
          <cell r="I15">
            <v>2227</v>
          </cell>
          <cell r="J15">
            <v>127</v>
          </cell>
          <cell r="K15">
            <v>0</v>
          </cell>
          <cell r="L15">
            <v>0</v>
          </cell>
          <cell r="M15">
            <v>0</v>
          </cell>
        </row>
        <row r="16">
          <cell r="A16">
            <v>10</v>
          </cell>
          <cell r="B16" t="str">
            <v>MENDIOLA ESTEBAN</v>
          </cell>
          <cell r="C16" t="str">
            <v>JORGE</v>
          </cell>
          <cell r="D16">
            <v>5836731</v>
          </cell>
          <cell r="E16">
            <v>34223</v>
          </cell>
          <cell r="F16" t="str">
            <v>M</v>
          </cell>
          <cell r="G16">
            <v>34838</v>
          </cell>
          <cell r="H16">
            <v>0</v>
          </cell>
          <cell r="I16">
            <v>2809</v>
          </cell>
          <cell r="J16">
            <v>97</v>
          </cell>
          <cell r="K16">
            <v>0</v>
          </cell>
          <cell r="L16">
            <v>0</v>
          </cell>
          <cell r="M16">
            <v>0</v>
          </cell>
        </row>
        <row r="17">
          <cell r="A17">
            <v>11</v>
          </cell>
          <cell r="B17" t="str">
            <v>CONEJO BARCELO</v>
          </cell>
          <cell r="C17" t="str">
            <v>CARLOS</v>
          </cell>
          <cell r="D17">
            <v>5846681</v>
          </cell>
          <cell r="E17">
            <v>34169</v>
          </cell>
          <cell r="F17" t="str">
            <v>M</v>
          </cell>
          <cell r="G17">
            <v>35035</v>
          </cell>
          <cell r="H17">
            <v>0</v>
          </cell>
          <cell r="I17">
            <v>2859</v>
          </cell>
          <cell r="J17">
            <v>95</v>
          </cell>
          <cell r="K17">
            <v>0</v>
          </cell>
          <cell r="L17">
            <v>0</v>
          </cell>
          <cell r="M17">
            <v>0</v>
          </cell>
        </row>
        <row r="18">
          <cell r="A18">
            <v>12</v>
          </cell>
          <cell r="B18" t="str">
            <v>VIVES KURE</v>
          </cell>
          <cell r="C18" t="str">
            <v>LLUIS</v>
          </cell>
          <cell r="D18">
            <v>5876604</v>
          </cell>
          <cell r="E18">
            <v>35398</v>
          </cell>
          <cell r="F18" t="str">
            <v>M</v>
          </cell>
          <cell r="G18">
            <v>35069</v>
          </cell>
          <cell r="H18">
            <v>0</v>
          </cell>
          <cell r="I18">
            <v>3813</v>
          </cell>
          <cell r="J18">
            <v>66</v>
          </cell>
          <cell r="K18">
            <v>0</v>
          </cell>
          <cell r="L18">
            <v>0</v>
          </cell>
          <cell r="M18">
            <v>0</v>
          </cell>
        </row>
        <row r="19">
          <cell r="A19">
            <v>13</v>
          </cell>
          <cell r="B19" t="str">
            <v>RIGO PERELLO</v>
          </cell>
          <cell r="C19" t="str">
            <v>MARC</v>
          </cell>
          <cell r="D19">
            <v>5864790</v>
          </cell>
          <cell r="E19">
            <v>34258</v>
          </cell>
          <cell r="F19" t="str">
            <v>M</v>
          </cell>
          <cell r="G19">
            <v>35573</v>
          </cell>
          <cell r="H19">
            <v>0</v>
          </cell>
          <cell r="I19">
            <v>4363</v>
          </cell>
          <cell r="J19">
            <v>54</v>
          </cell>
          <cell r="K19">
            <v>0</v>
          </cell>
          <cell r="L19">
            <v>0</v>
          </cell>
          <cell r="M19">
            <v>0</v>
          </cell>
        </row>
        <row r="20">
          <cell r="A20">
            <v>14</v>
          </cell>
          <cell r="B20" t="str">
            <v>MARTORELL FERRIOL</v>
          </cell>
          <cell r="C20" t="str">
            <v>PAU</v>
          </cell>
          <cell r="D20">
            <v>5861332</v>
          </cell>
          <cell r="E20">
            <v>34216</v>
          </cell>
          <cell r="F20" t="str">
            <v>M</v>
          </cell>
          <cell r="G20">
            <v>35742</v>
          </cell>
          <cell r="H20">
            <v>0</v>
          </cell>
          <cell r="I20">
            <v>4480</v>
          </cell>
          <cell r="J20">
            <v>52</v>
          </cell>
          <cell r="K20">
            <v>0</v>
          </cell>
          <cell r="L20">
            <v>0</v>
          </cell>
          <cell r="M20">
            <v>0</v>
          </cell>
        </row>
        <row r="21">
          <cell r="A21">
            <v>15</v>
          </cell>
          <cell r="B21" t="str">
            <v>CRUELLAS HOMAR</v>
          </cell>
          <cell r="C21" t="str">
            <v>JORDI</v>
          </cell>
          <cell r="D21">
            <v>5840071</v>
          </cell>
          <cell r="E21">
            <v>34939</v>
          </cell>
          <cell r="F21" t="str">
            <v>M</v>
          </cell>
          <cell r="G21">
            <v>35108</v>
          </cell>
          <cell r="H21">
            <v>0</v>
          </cell>
          <cell r="I21">
            <v>5022</v>
          </cell>
          <cell r="J21">
            <v>44</v>
          </cell>
          <cell r="K21">
            <v>0</v>
          </cell>
          <cell r="L21">
            <v>0</v>
          </cell>
          <cell r="M21">
            <v>0</v>
          </cell>
        </row>
        <row r="22">
          <cell r="A22">
            <v>16</v>
          </cell>
          <cell r="B22" t="str">
            <v>EVANGELISTI VADELL</v>
          </cell>
          <cell r="C22" t="str">
            <v>MARCO</v>
          </cell>
          <cell r="D22">
            <v>5878155</v>
          </cell>
          <cell r="E22">
            <v>34832</v>
          </cell>
          <cell r="F22" t="str">
            <v>M</v>
          </cell>
          <cell r="G22">
            <v>35237</v>
          </cell>
          <cell r="H22">
            <v>0</v>
          </cell>
          <cell r="I22">
            <v>6213</v>
          </cell>
          <cell r="J22">
            <v>32</v>
          </cell>
          <cell r="K22">
            <v>0</v>
          </cell>
          <cell r="L22">
            <v>0</v>
          </cell>
          <cell r="M22">
            <v>0</v>
          </cell>
        </row>
        <row r="23">
          <cell r="A23">
            <v>17</v>
          </cell>
          <cell r="B23" t="str">
            <v>ARANA MARTINEZ</v>
          </cell>
          <cell r="C23" t="str">
            <v>FRANCISCO</v>
          </cell>
          <cell r="D23">
            <v>5886207</v>
          </cell>
          <cell r="E23">
            <v>33466</v>
          </cell>
          <cell r="F23" t="str">
            <v>M</v>
          </cell>
          <cell r="G23">
            <v>35027</v>
          </cell>
          <cell r="H23">
            <v>0</v>
          </cell>
          <cell r="I23">
            <v>7177</v>
          </cell>
          <cell r="J23">
            <v>25</v>
          </cell>
          <cell r="K23">
            <v>0</v>
          </cell>
          <cell r="L23">
            <v>0</v>
          </cell>
          <cell r="M23">
            <v>0</v>
          </cell>
        </row>
        <row r="24">
          <cell r="A24">
            <v>18</v>
          </cell>
          <cell r="B24" t="str">
            <v>RIBAS OLIVER</v>
          </cell>
          <cell r="C24" t="str">
            <v>JAVIER</v>
          </cell>
          <cell r="D24">
            <v>5876480</v>
          </cell>
          <cell r="E24">
            <v>34256</v>
          </cell>
          <cell r="F24" t="str">
            <v>M</v>
          </cell>
          <cell r="G24">
            <v>35125</v>
          </cell>
          <cell r="H24">
            <v>0</v>
          </cell>
          <cell r="I24">
            <v>7177</v>
          </cell>
          <cell r="J24">
            <v>25</v>
          </cell>
          <cell r="K24">
            <v>0</v>
          </cell>
          <cell r="L24">
            <v>0</v>
          </cell>
          <cell r="M24">
            <v>0</v>
          </cell>
        </row>
        <row r="25">
          <cell r="A25">
            <v>19</v>
          </cell>
          <cell r="B25" t="str">
            <v>GONZALEZ OLIVER</v>
          </cell>
          <cell r="C25" t="str">
            <v>MANEL</v>
          </cell>
          <cell r="D25">
            <v>5847861</v>
          </cell>
          <cell r="E25">
            <v>34198</v>
          </cell>
          <cell r="F25" t="str">
            <v>M</v>
          </cell>
          <cell r="G25">
            <v>35115</v>
          </cell>
          <cell r="H25">
            <v>0</v>
          </cell>
          <cell r="I25">
            <v>7355</v>
          </cell>
          <cell r="J25">
            <v>24</v>
          </cell>
          <cell r="K25">
            <v>0</v>
          </cell>
          <cell r="L25">
            <v>0</v>
          </cell>
          <cell r="M25">
            <v>0</v>
          </cell>
        </row>
        <row r="26">
          <cell r="A26">
            <v>20</v>
          </cell>
          <cell r="B26" t="str">
            <v>BAUZA MIRO</v>
          </cell>
          <cell r="C26" t="str">
            <v>JAUME</v>
          </cell>
          <cell r="D26">
            <v>5878163</v>
          </cell>
          <cell r="E26">
            <v>34822</v>
          </cell>
          <cell r="F26" t="str">
            <v>M</v>
          </cell>
          <cell r="G26">
            <v>35277</v>
          </cell>
          <cell r="H26">
            <v>0</v>
          </cell>
          <cell r="I26">
            <v>7528</v>
          </cell>
          <cell r="J26">
            <v>23</v>
          </cell>
          <cell r="K26">
            <v>0</v>
          </cell>
          <cell r="L26">
            <v>0</v>
          </cell>
          <cell r="M26">
            <v>0</v>
          </cell>
        </row>
        <row r="27">
          <cell r="A27">
            <v>21</v>
          </cell>
          <cell r="B27" t="str">
            <v>CURIEL DAZA</v>
          </cell>
          <cell r="C27" t="str">
            <v>RUBEN</v>
          </cell>
          <cell r="D27">
            <v>5875234</v>
          </cell>
          <cell r="E27">
            <v>33489</v>
          </cell>
          <cell r="F27" t="str">
            <v>M</v>
          </cell>
          <cell r="G27">
            <v>34796</v>
          </cell>
          <cell r="H27">
            <v>0</v>
          </cell>
          <cell r="I27">
            <v>7694</v>
          </cell>
          <cell r="J27">
            <v>22</v>
          </cell>
          <cell r="K27">
            <v>0</v>
          </cell>
          <cell r="L27">
            <v>0</v>
          </cell>
          <cell r="M27">
            <v>0</v>
          </cell>
        </row>
        <row r="28">
          <cell r="A28">
            <v>22</v>
          </cell>
          <cell r="B28" t="str">
            <v>FERNANDEZ MOLINA</v>
          </cell>
          <cell r="C28" t="str">
            <v>MARIANO</v>
          </cell>
          <cell r="D28">
            <v>5886182</v>
          </cell>
          <cell r="E28">
            <v>33497</v>
          </cell>
          <cell r="F28" t="str">
            <v>M</v>
          </cell>
          <cell r="G28">
            <v>34889</v>
          </cell>
          <cell r="H28">
            <v>0</v>
          </cell>
          <cell r="I28">
            <v>7895</v>
          </cell>
          <cell r="J28">
            <v>21</v>
          </cell>
          <cell r="K28">
            <v>0</v>
          </cell>
          <cell r="L28">
            <v>0</v>
          </cell>
          <cell r="M28">
            <v>0</v>
          </cell>
        </row>
        <row r="29">
          <cell r="A29">
            <v>23</v>
          </cell>
          <cell r="B29" t="str">
            <v>GONZALEZ MORCILLO</v>
          </cell>
          <cell r="C29" t="str">
            <v>MARCOS</v>
          </cell>
          <cell r="D29">
            <v>5886075</v>
          </cell>
          <cell r="E29">
            <v>34946</v>
          </cell>
          <cell r="F29" t="str">
            <v>M</v>
          </cell>
          <cell r="G29">
            <v>35706</v>
          </cell>
          <cell r="H29">
            <v>0</v>
          </cell>
          <cell r="I29">
            <v>9423</v>
          </cell>
          <cell r="J29">
            <v>15</v>
          </cell>
          <cell r="K29">
            <v>0</v>
          </cell>
          <cell r="L29">
            <v>0</v>
          </cell>
          <cell r="M29">
            <v>0</v>
          </cell>
        </row>
        <row r="30">
          <cell r="A30">
            <v>24</v>
          </cell>
          <cell r="B30" t="str">
            <v>ROIG PEREZ</v>
          </cell>
          <cell r="C30" t="str">
            <v>MIGUEL</v>
          </cell>
          <cell r="D30">
            <v>5853529</v>
          </cell>
          <cell r="E30">
            <v>34261</v>
          </cell>
          <cell r="F30" t="str">
            <v>M</v>
          </cell>
          <cell r="G30">
            <v>35304</v>
          </cell>
          <cell r="H30">
            <v>0</v>
          </cell>
          <cell r="I30">
            <v>9423</v>
          </cell>
          <cell r="J30">
            <v>15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25</v>
          </cell>
          <cell r="B31" t="str">
            <v>MORRA CAPLLONCH</v>
          </cell>
          <cell r="C31" t="str">
            <v>JOAN MARTI</v>
          </cell>
          <cell r="D31">
            <v>5876563</v>
          </cell>
          <cell r="E31">
            <v>35390</v>
          </cell>
          <cell r="F31" t="str">
            <v>M</v>
          </cell>
          <cell r="G31">
            <v>35100</v>
          </cell>
          <cell r="H31">
            <v>0</v>
          </cell>
          <cell r="I31">
            <v>11230</v>
          </cell>
          <cell r="J31">
            <v>10</v>
          </cell>
          <cell r="K31">
            <v>0</v>
          </cell>
          <cell r="L31">
            <v>0</v>
          </cell>
          <cell r="M31">
            <v>0</v>
          </cell>
        </row>
        <row r="32">
          <cell r="A32">
            <v>26</v>
          </cell>
          <cell r="B32" t="str">
            <v>SUREDA ALBERTI</v>
          </cell>
          <cell r="C32" t="str">
            <v>IGNACIO</v>
          </cell>
          <cell r="D32">
            <v>5854725</v>
          </cell>
          <cell r="E32">
            <v>34278</v>
          </cell>
          <cell r="F32" t="str">
            <v>M</v>
          </cell>
          <cell r="G32">
            <v>35100</v>
          </cell>
          <cell r="H32">
            <v>0</v>
          </cell>
          <cell r="I32">
            <v>11230</v>
          </cell>
          <cell r="J32">
            <v>10</v>
          </cell>
          <cell r="K32">
            <v>0</v>
          </cell>
          <cell r="L32">
            <v>0</v>
          </cell>
          <cell r="M32">
            <v>0</v>
          </cell>
        </row>
        <row r="33">
          <cell r="A33">
            <v>27</v>
          </cell>
          <cell r="B33" t="str">
            <v>BEZARES HERRERA</v>
          </cell>
          <cell r="C33" t="str">
            <v>AITOR</v>
          </cell>
          <cell r="D33">
            <v>5881702</v>
          </cell>
          <cell r="E33">
            <v>33477</v>
          </cell>
          <cell r="F33" t="str">
            <v>M</v>
          </cell>
          <cell r="G33">
            <v>35000</v>
          </cell>
          <cell r="H33">
            <v>0</v>
          </cell>
          <cell r="I33">
            <v>11800</v>
          </cell>
          <cell r="J33">
            <v>9</v>
          </cell>
          <cell r="K33">
            <v>0</v>
          </cell>
          <cell r="L33">
            <v>0</v>
          </cell>
          <cell r="M33">
            <v>0</v>
          </cell>
        </row>
        <row r="34">
          <cell r="A34">
            <v>28</v>
          </cell>
          <cell r="B34" t="str">
            <v>FONT MORAGON</v>
          </cell>
          <cell r="C34" t="str">
            <v>JAUME</v>
          </cell>
          <cell r="D34">
            <v>5876018</v>
          </cell>
          <cell r="E34">
            <v>33501</v>
          </cell>
          <cell r="F34" t="str">
            <v>M</v>
          </cell>
          <cell r="G34">
            <v>34812</v>
          </cell>
          <cell r="H34">
            <v>0</v>
          </cell>
          <cell r="I34">
            <v>11800</v>
          </cell>
          <cell r="J34">
            <v>9</v>
          </cell>
          <cell r="K34">
            <v>0</v>
          </cell>
          <cell r="L34">
            <v>0</v>
          </cell>
          <cell r="M34">
            <v>0</v>
          </cell>
        </row>
        <row r="35">
          <cell r="A35">
            <v>29</v>
          </cell>
          <cell r="B35" t="str">
            <v>MOREY CERDA</v>
          </cell>
          <cell r="C35" t="str">
            <v>SEBASTIAN</v>
          </cell>
          <cell r="D35">
            <v>5840055</v>
          </cell>
          <cell r="E35">
            <v>34959</v>
          </cell>
          <cell r="F35" t="str">
            <v>M</v>
          </cell>
          <cell r="G35">
            <v>34871</v>
          </cell>
          <cell r="H35">
            <v>0</v>
          </cell>
          <cell r="I35">
            <v>12280</v>
          </cell>
          <cell r="J35">
            <v>8</v>
          </cell>
          <cell r="K35">
            <v>0</v>
          </cell>
          <cell r="L35">
            <v>0</v>
          </cell>
          <cell r="M35">
            <v>0</v>
          </cell>
        </row>
        <row r="36">
          <cell r="A36">
            <v>30</v>
          </cell>
          <cell r="B36" t="str">
            <v>CABO BAUZA</v>
          </cell>
          <cell r="C36" t="str">
            <v>DANIEL</v>
          </cell>
          <cell r="D36">
            <v>5890381</v>
          </cell>
          <cell r="E36">
            <v>86396</v>
          </cell>
          <cell r="F36" t="str">
            <v>M</v>
          </cell>
          <cell r="G36">
            <v>35233</v>
          </cell>
          <cell r="H36">
            <v>0</v>
          </cell>
          <cell r="I36">
            <v>12839</v>
          </cell>
          <cell r="J36">
            <v>7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31</v>
          </cell>
          <cell r="B37" t="str">
            <v>CABO BAUZA</v>
          </cell>
          <cell r="C37" t="str">
            <v>JUAN JOSE</v>
          </cell>
          <cell r="D37">
            <v>5890373</v>
          </cell>
          <cell r="E37">
            <v>86397</v>
          </cell>
          <cell r="F37" t="str">
            <v>M</v>
          </cell>
          <cell r="G37">
            <v>35233</v>
          </cell>
          <cell r="H37">
            <v>0</v>
          </cell>
          <cell r="I37">
            <v>13585</v>
          </cell>
          <cell r="J37">
            <v>6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32</v>
          </cell>
          <cell r="B38" t="str">
            <v>SANCHEZ BALLESTER</v>
          </cell>
          <cell r="C38" t="str">
            <v>JOAN FELIO</v>
          </cell>
          <cell r="D38">
            <v>5846772</v>
          </cell>
          <cell r="E38">
            <v>34870</v>
          </cell>
          <cell r="F38" t="str">
            <v>M</v>
          </cell>
          <cell r="G38">
            <v>34725</v>
          </cell>
          <cell r="H38">
            <v>0</v>
          </cell>
          <cell r="I38">
            <v>14317</v>
          </cell>
          <cell r="J38">
            <v>5</v>
          </cell>
          <cell r="K38">
            <v>0</v>
          </cell>
          <cell r="L38">
            <v>0</v>
          </cell>
          <cell r="M38">
            <v>0</v>
          </cell>
        </row>
        <row r="39">
          <cell r="A39">
            <v>33</v>
          </cell>
          <cell r="B39" t="str">
            <v>MIR RAMON</v>
          </cell>
          <cell r="C39" t="str">
            <v>JAVIER</v>
          </cell>
          <cell r="D39">
            <v>5888328</v>
          </cell>
          <cell r="E39">
            <v>32765</v>
          </cell>
          <cell r="F39" t="str">
            <v>M</v>
          </cell>
          <cell r="G39">
            <v>35016</v>
          </cell>
          <cell r="H39">
            <v>0</v>
          </cell>
          <cell r="I39">
            <v>15174</v>
          </cell>
          <cell r="J39">
            <v>4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34</v>
          </cell>
          <cell r="B40" t="str">
            <v>LLINAS VALENTINCIC</v>
          </cell>
          <cell r="C40" t="str">
            <v>ANDREU</v>
          </cell>
          <cell r="D40">
            <v>5886215</v>
          </cell>
          <cell r="E40">
            <v>33517</v>
          </cell>
          <cell r="F40" t="str">
            <v>M</v>
          </cell>
          <cell r="G40">
            <v>35068</v>
          </cell>
          <cell r="H40">
            <v>0</v>
          </cell>
          <cell r="I40">
            <v>16194</v>
          </cell>
          <cell r="J40">
            <v>3</v>
          </cell>
          <cell r="K40">
            <v>0</v>
          </cell>
          <cell r="L40">
            <v>0</v>
          </cell>
          <cell r="M40">
            <v>0</v>
          </cell>
        </row>
        <row r="41">
          <cell r="A41">
            <v>35</v>
          </cell>
          <cell r="B41" t="str">
            <v>SALVA CORRAL</v>
          </cell>
          <cell r="C41" t="str">
            <v>SERGIO</v>
          </cell>
          <cell r="D41">
            <v>5870888</v>
          </cell>
          <cell r="E41">
            <v>34268</v>
          </cell>
          <cell r="F41" t="str">
            <v>M</v>
          </cell>
          <cell r="G41">
            <v>35375</v>
          </cell>
          <cell r="H41">
            <v>0</v>
          </cell>
          <cell r="I41">
            <v>19921</v>
          </cell>
          <cell r="J41">
            <v>1</v>
          </cell>
          <cell r="K41">
            <v>0</v>
          </cell>
          <cell r="L41">
            <v>0</v>
          </cell>
          <cell r="M41">
            <v>0</v>
          </cell>
        </row>
        <row r="42">
          <cell r="A42">
            <v>36</v>
          </cell>
          <cell r="B42" t="str">
            <v>SEGURA ALFARO</v>
          </cell>
          <cell r="C42" t="str">
            <v>ALEJANDRO</v>
          </cell>
          <cell r="D42">
            <v>5846235</v>
          </cell>
          <cell r="E42">
            <v>34273</v>
          </cell>
          <cell r="F42" t="str">
            <v>M</v>
          </cell>
          <cell r="G42">
            <v>35257</v>
          </cell>
          <cell r="H42">
            <v>0</v>
          </cell>
          <cell r="I42">
            <v>19921</v>
          </cell>
          <cell r="J42">
            <v>1</v>
          </cell>
          <cell r="K42">
            <v>0</v>
          </cell>
          <cell r="L42">
            <v>0</v>
          </cell>
          <cell r="M42">
            <v>0</v>
          </cell>
        </row>
        <row r="43">
          <cell r="A43">
            <v>37</v>
          </cell>
          <cell r="B43" t="str">
            <v>CEREZO SANCHEZ</v>
          </cell>
          <cell r="C43" t="str">
            <v>JUANJO</v>
          </cell>
          <cell r="D43">
            <v>5890604</v>
          </cell>
          <cell r="E43">
            <v>86315</v>
          </cell>
          <cell r="F43" t="str">
            <v>M</v>
          </cell>
          <cell r="G43">
            <v>35174</v>
          </cell>
          <cell r="H43">
            <v>0</v>
          </cell>
          <cell r="I43" t="str">
            <v>s/c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38</v>
          </cell>
          <cell r="B44" t="str">
            <v>VICENS FUSTER</v>
          </cell>
          <cell r="C44" t="str">
            <v>ALEJANDRO</v>
          </cell>
          <cell r="D44">
            <v>5881736</v>
          </cell>
          <cell r="E44">
            <v>34284</v>
          </cell>
          <cell r="F44" t="str">
            <v>M</v>
          </cell>
          <cell r="G44">
            <v>35344</v>
          </cell>
          <cell r="H44">
            <v>0</v>
          </cell>
          <cell r="I44" t="str">
            <v>s/c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A45">
            <v>39</v>
          </cell>
          <cell r="B45" t="str">
            <v>ZZZ</v>
          </cell>
          <cell r="C45">
            <v>0</v>
          </cell>
          <cell r="D45">
            <v>0</v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A46">
            <v>40</v>
          </cell>
          <cell r="B46" t="str">
            <v>ZZZ</v>
          </cell>
          <cell r="C46">
            <v>0</v>
          </cell>
          <cell r="D46">
            <v>0</v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A47">
            <v>41</v>
          </cell>
          <cell r="B47" t="str">
            <v>ZZZ</v>
          </cell>
          <cell r="C47">
            <v>0</v>
          </cell>
          <cell r="D47">
            <v>0</v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42</v>
          </cell>
          <cell r="B48" t="str">
            <v>ZZZ</v>
          </cell>
          <cell r="C48">
            <v>0</v>
          </cell>
          <cell r="D48">
            <v>0</v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A49">
            <v>43</v>
          </cell>
          <cell r="B49" t="str">
            <v>ZZZ</v>
          </cell>
          <cell r="C49">
            <v>0</v>
          </cell>
          <cell r="D49">
            <v>0</v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A50">
            <v>44</v>
          </cell>
          <cell r="B50" t="str">
            <v>ZZZ</v>
          </cell>
          <cell r="C50">
            <v>0</v>
          </cell>
          <cell r="D50">
            <v>0</v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A51">
            <v>45</v>
          </cell>
          <cell r="B51" t="str">
            <v>ZZZ</v>
          </cell>
          <cell r="C51">
            <v>0</v>
          </cell>
          <cell r="D51">
            <v>0</v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46</v>
          </cell>
          <cell r="B52" t="str">
            <v>ZZZ</v>
          </cell>
          <cell r="C52">
            <v>0</v>
          </cell>
          <cell r="D52">
            <v>0</v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A53">
            <v>47</v>
          </cell>
          <cell r="B53" t="str">
            <v>ZZZ</v>
          </cell>
          <cell r="C53">
            <v>0</v>
          </cell>
          <cell r="D53">
            <v>0</v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A54">
            <v>48</v>
          </cell>
          <cell r="B54" t="str">
            <v>ZZZ</v>
          </cell>
          <cell r="C54">
            <v>0</v>
          </cell>
          <cell r="D54">
            <v>0</v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49</v>
          </cell>
          <cell r="B55" t="str">
            <v>ZZZ</v>
          </cell>
          <cell r="C55">
            <v>0</v>
          </cell>
          <cell r="D55">
            <v>0</v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A56">
            <v>50</v>
          </cell>
          <cell r="B56" t="str">
            <v>ZZZ</v>
          </cell>
          <cell r="C56">
            <v>0</v>
          </cell>
          <cell r="D56">
            <v>0</v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A57">
            <v>51</v>
          </cell>
          <cell r="B57" t="str">
            <v>ZZZ</v>
          </cell>
          <cell r="C57">
            <v>0</v>
          </cell>
          <cell r="D57">
            <v>0</v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52</v>
          </cell>
          <cell r="B58" t="str">
            <v>ZZZ</v>
          </cell>
          <cell r="C58">
            <v>0</v>
          </cell>
          <cell r="D58">
            <v>0</v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53</v>
          </cell>
          <cell r="B59" t="str">
            <v>ZZZ</v>
          </cell>
          <cell r="C59">
            <v>0</v>
          </cell>
          <cell r="D59">
            <v>0</v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A60">
            <v>54</v>
          </cell>
          <cell r="B60" t="str">
            <v>ZZZ</v>
          </cell>
          <cell r="C60">
            <v>0</v>
          </cell>
          <cell r="D60">
            <v>0</v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55</v>
          </cell>
          <cell r="B61" t="str">
            <v>ZZZ</v>
          </cell>
          <cell r="C61">
            <v>0</v>
          </cell>
          <cell r="D61">
            <v>0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A62">
            <v>56</v>
          </cell>
          <cell r="B62" t="str">
            <v>ZZZ</v>
          </cell>
          <cell r="C62">
            <v>0</v>
          </cell>
          <cell r="D62">
            <v>0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A63">
            <v>57</v>
          </cell>
          <cell r="B63" t="str">
            <v>ZZZ</v>
          </cell>
          <cell r="C63">
            <v>0</v>
          </cell>
          <cell r="D63">
            <v>0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A64">
            <v>58</v>
          </cell>
          <cell r="B64" t="str">
            <v>ZZZ</v>
          </cell>
          <cell r="C64">
            <v>0</v>
          </cell>
          <cell r="D64">
            <v>0</v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A65">
            <v>59</v>
          </cell>
          <cell r="B65" t="str">
            <v>ZZZ</v>
          </cell>
          <cell r="C65">
            <v>0</v>
          </cell>
          <cell r="D65">
            <v>0</v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60</v>
          </cell>
          <cell r="B66" t="str">
            <v>ZZZ</v>
          </cell>
          <cell r="C66">
            <v>0</v>
          </cell>
          <cell r="D66">
            <v>0</v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A67">
            <v>61</v>
          </cell>
          <cell r="B67" t="str">
            <v>ZZZ</v>
          </cell>
          <cell r="C67">
            <v>0</v>
          </cell>
          <cell r="D67">
            <v>0</v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A68">
            <v>62</v>
          </cell>
          <cell r="B68" t="str">
            <v>ZZZ</v>
          </cell>
          <cell r="C68">
            <v>0</v>
          </cell>
          <cell r="D68">
            <v>0</v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A69">
            <v>63</v>
          </cell>
          <cell r="B69" t="str">
            <v>ZZZ</v>
          </cell>
          <cell r="C69">
            <v>0</v>
          </cell>
          <cell r="D69">
            <v>0</v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64</v>
          </cell>
          <cell r="B70" t="str">
            <v>ZZZ</v>
          </cell>
          <cell r="C70">
            <v>0</v>
          </cell>
          <cell r="D70">
            <v>0</v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A71">
            <v>65</v>
          </cell>
          <cell r="B71" t="str">
            <v>Bye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Árbitros"/>
      <sheetName val="Ranking"/>
      <sheetName val="Sin Ranking"/>
      <sheetName val="Prep Torneo"/>
      <sheetName val="Preparaciones"/>
      <sheetName val="Prep Sorteo"/>
      <sheetName val="Final16"/>
    </sheetNames>
    <sheetDataSet>
      <sheetData sheetId="3">
        <row r="5">
          <cell r="A5" t="str">
            <v>XVIII MEMORIAL HERMANO TARSICIO</v>
          </cell>
        </row>
        <row r="7">
          <cell r="A7">
            <v>40112</v>
          </cell>
          <cell r="B7" t="str">
            <v>BALEAR</v>
          </cell>
          <cell r="C7" t="str">
            <v>PALMA</v>
          </cell>
          <cell r="D7" t="str">
            <v>C.T. LA SALLE</v>
          </cell>
          <cell r="E7">
            <v>3208825</v>
          </cell>
        </row>
        <row r="9">
          <cell r="A9" t="str">
            <v>NO</v>
          </cell>
          <cell r="B9" t="str">
            <v>CADETE</v>
          </cell>
          <cell r="C9" t="str">
            <v>MASCULINO</v>
          </cell>
          <cell r="D9" t="str">
            <v>PEP JORDI</v>
          </cell>
          <cell r="E9" t="str">
            <v>MATAS RAMIS</v>
          </cell>
        </row>
      </sheetData>
      <sheetData sheetId="5">
        <row r="3">
          <cell r="G3">
            <v>4</v>
          </cell>
        </row>
        <row r="7">
          <cell r="A7">
            <v>1</v>
          </cell>
          <cell r="B7" t="str">
            <v>LOMBARDIA CASTRO</v>
          </cell>
          <cell r="C7" t="str">
            <v>ALVARO</v>
          </cell>
          <cell r="D7">
            <v>5826135</v>
          </cell>
          <cell r="E7">
            <v>34205</v>
          </cell>
          <cell r="F7" t="str">
            <v>M</v>
          </cell>
          <cell r="G7">
            <v>34444</v>
          </cell>
          <cell r="H7">
            <v>0</v>
          </cell>
          <cell r="I7">
            <v>524</v>
          </cell>
          <cell r="J7">
            <v>534</v>
          </cell>
          <cell r="K7">
            <v>0</v>
          </cell>
          <cell r="L7">
            <v>0</v>
          </cell>
          <cell r="M7">
            <v>0</v>
          </cell>
        </row>
        <row r="8">
          <cell r="A8">
            <v>2</v>
          </cell>
          <cell r="B8" t="str">
            <v>AMOROS GELABERT</v>
          </cell>
          <cell r="C8" t="str">
            <v>TONI</v>
          </cell>
          <cell r="D8">
            <v>5836385</v>
          </cell>
          <cell r="E8">
            <v>34152</v>
          </cell>
          <cell r="F8" t="str">
            <v>M</v>
          </cell>
          <cell r="G8">
            <v>34589</v>
          </cell>
          <cell r="H8">
            <v>0</v>
          </cell>
          <cell r="I8">
            <v>999</v>
          </cell>
          <cell r="J8">
            <v>303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3</v>
          </cell>
          <cell r="B9" t="str">
            <v>AUTONELL GELABERT</v>
          </cell>
          <cell r="C9" t="str">
            <v>LLUIS</v>
          </cell>
          <cell r="D9">
            <v>5835915</v>
          </cell>
          <cell r="E9">
            <v>34292</v>
          </cell>
          <cell r="F9" t="str">
            <v>M</v>
          </cell>
          <cell r="G9">
            <v>34600</v>
          </cell>
          <cell r="H9">
            <v>0</v>
          </cell>
          <cell r="I9">
            <v>1170</v>
          </cell>
          <cell r="J9">
            <v>263</v>
          </cell>
          <cell r="K9">
            <v>0</v>
          </cell>
          <cell r="L9">
            <v>0</v>
          </cell>
          <cell r="M9">
            <v>0</v>
          </cell>
        </row>
        <row r="10">
          <cell r="A10">
            <v>4</v>
          </cell>
          <cell r="B10" t="str">
            <v>VALDERAS GIL</v>
          </cell>
          <cell r="C10" t="str">
            <v>SERGIO</v>
          </cell>
          <cell r="D10">
            <v>5829316</v>
          </cell>
          <cell r="E10">
            <v>35801</v>
          </cell>
          <cell r="F10" t="str">
            <v>M</v>
          </cell>
          <cell r="G10">
            <v>33977</v>
          </cell>
          <cell r="H10">
            <v>0</v>
          </cell>
          <cell r="I10">
            <v>1416</v>
          </cell>
          <cell r="J10">
            <v>216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5</v>
          </cell>
          <cell r="B11" t="str">
            <v>BARCELO SANMARTIN</v>
          </cell>
          <cell r="C11" t="str">
            <v>BIEL</v>
          </cell>
          <cell r="D11">
            <v>5856680</v>
          </cell>
          <cell r="E11">
            <v>34821</v>
          </cell>
          <cell r="F11" t="str">
            <v>M</v>
          </cell>
          <cell r="G11">
            <v>34611</v>
          </cell>
          <cell r="H11">
            <v>0</v>
          </cell>
          <cell r="I11">
            <v>1579</v>
          </cell>
          <cell r="J11">
            <v>189</v>
          </cell>
          <cell r="K11">
            <v>0</v>
          </cell>
          <cell r="L11">
            <v>0</v>
          </cell>
          <cell r="M11">
            <v>0</v>
          </cell>
        </row>
        <row r="12">
          <cell r="A12">
            <v>6</v>
          </cell>
          <cell r="B12" t="str">
            <v>SALVA PALOMEQUE</v>
          </cell>
          <cell r="C12" t="str">
            <v>PEDRO</v>
          </cell>
          <cell r="D12">
            <v>5846186</v>
          </cell>
          <cell r="E12">
            <v>34270</v>
          </cell>
          <cell r="F12" t="str">
            <v>M</v>
          </cell>
          <cell r="G12">
            <v>34760</v>
          </cell>
          <cell r="H12">
            <v>0</v>
          </cell>
          <cell r="I12">
            <v>1614</v>
          </cell>
          <cell r="J12">
            <v>185</v>
          </cell>
          <cell r="K12">
            <v>0</v>
          </cell>
          <cell r="L12">
            <v>0</v>
          </cell>
          <cell r="M12">
            <v>0</v>
          </cell>
        </row>
        <row r="13">
          <cell r="A13">
            <v>7</v>
          </cell>
          <cell r="B13" t="str">
            <v>SANS VALLESPIR</v>
          </cell>
          <cell r="C13" t="str">
            <v>ANDREU</v>
          </cell>
          <cell r="D13">
            <v>5869899</v>
          </cell>
          <cell r="E13">
            <v>32792</v>
          </cell>
          <cell r="F13" t="str">
            <v>M</v>
          </cell>
          <cell r="G13">
            <v>34568</v>
          </cell>
          <cell r="H13">
            <v>0</v>
          </cell>
          <cell r="I13">
            <v>2859</v>
          </cell>
          <cell r="J13">
            <v>95</v>
          </cell>
          <cell r="K13">
            <v>0</v>
          </cell>
          <cell r="L13">
            <v>0</v>
          </cell>
          <cell r="M13">
            <v>0</v>
          </cell>
        </row>
        <row r="14">
          <cell r="A14">
            <v>8</v>
          </cell>
          <cell r="B14" t="str">
            <v>SAURA CARRETERO</v>
          </cell>
          <cell r="C14" t="str">
            <v>ZOSER</v>
          </cell>
          <cell r="D14">
            <v>5838943</v>
          </cell>
          <cell r="E14">
            <v>34143</v>
          </cell>
          <cell r="F14" t="str">
            <v>M</v>
          </cell>
          <cell r="G14">
            <v>34515</v>
          </cell>
          <cell r="H14">
            <v>0</v>
          </cell>
          <cell r="I14">
            <v>4241</v>
          </cell>
          <cell r="J14">
            <v>56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9</v>
          </cell>
          <cell r="B15" t="str">
            <v>GILABERT MAS</v>
          </cell>
          <cell r="C15" t="str">
            <v>MIGUEL A.</v>
          </cell>
          <cell r="D15">
            <v>5836848</v>
          </cell>
          <cell r="E15">
            <v>34836</v>
          </cell>
          <cell r="F15" t="str">
            <v>M</v>
          </cell>
          <cell r="G15">
            <v>34621</v>
          </cell>
          <cell r="H15">
            <v>0</v>
          </cell>
          <cell r="I15">
            <v>6093</v>
          </cell>
          <cell r="J15">
            <v>33</v>
          </cell>
          <cell r="K15">
            <v>0</v>
          </cell>
          <cell r="L15">
            <v>0</v>
          </cell>
          <cell r="M15">
            <v>0</v>
          </cell>
        </row>
        <row r="16">
          <cell r="A16">
            <v>10</v>
          </cell>
          <cell r="B16" t="str">
            <v>FORTEZA RODRIGUEZ</v>
          </cell>
          <cell r="C16" t="str">
            <v>JUAN ANTON</v>
          </cell>
          <cell r="D16">
            <v>5886190</v>
          </cell>
          <cell r="E16">
            <v>33502</v>
          </cell>
          <cell r="F16" t="str">
            <v>M</v>
          </cell>
          <cell r="G16">
            <v>34388</v>
          </cell>
          <cell r="H16">
            <v>0</v>
          </cell>
          <cell r="I16">
            <v>7003</v>
          </cell>
          <cell r="J16">
            <v>26</v>
          </cell>
          <cell r="K16">
            <v>0</v>
          </cell>
          <cell r="L16">
            <v>0</v>
          </cell>
          <cell r="M16">
            <v>0</v>
          </cell>
        </row>
        <row r="17">
          <cell r="A17">
            <v>11</v>
          </cell>
          <cell r="B17" t="str">
            <v>TOMAS PONS</v>
          </cell>
          <cell r="C17" t="str">
            <v>JUAN ALBER</v>
          </cell>
          <cell r="D17">
            <v>5877131</v>
          </cell>
          <cell r="E17">
            <v>91213</v>
          </cell>
          <cell r="F17" t="str">
            <v>M</v>
          </cell>
          <cell r="G17">
            <v>34274</v>
          </cell>
          <cell r="H17">
            <v>0</v>
          </cell>
          <cell r="I17">
            <v>7694</v>
          </cell>
          <cell r="J17">
            <v>22</v>
          </cell>
          <cell r="K17">
            <v>0</v>
          </cell>
          <cell r="L17">
            <v>0</v>
          </cell>
          <cell r="M17">
            <v>0</v>
          </cell>
        </row>
        <row r="18">
          <cell r="A18">
            <v>12</v>
          </cell>
          <cell r="B18" t="str">
            <v>ROSSELLO TRUJILLO</v>
          </cell>
          <cell r="C18" t="str">
            <v>SERGI</v>
          </cell>
          <cell r="D18">
            <v>5882487</v>
          </cell>
          <cell r="E18">
            <v>34971</v>
          </cell>
          <cell r="F18" t="str">
            <v>M</v>
          </cell>
          <cell r="G18">
            <v>34532</v>
          </cell>
          <cell r="H18">
            <v>0</v>
          </cell>
          <cell r="I18">
            <v>15174</v>
          </cell>
          <cell r="J18">
            <v>4</v>
          </cell>
          <cell r="K18">
            <v>0</v>
          </cell>
          <cell r="L18">
            <v>0</v>
          </cell>
          <cell r="M18">
            <v>0</v>
          </cell>
        </row>
        <row r="19">
          <cell r="A19">
            <v>13</v>
          </cell>
          <cell r="B19" t="str">
            <v>FERRIOL RAMOS</v>
          </cell>
          <cell r="C19" t="str">
            <v>ALEJANDRO</v>
          </cell>
          <cell r="D19">
            <v>5847944</v>
          </cell>
          <cell r="E19">
            <v>34941</v>
          </cell>
          <cell r="F19" t="str">
            <v>M</v>
          </cell>
          <cell r="G19">
            <v>34641</v>
          </cell>
          <cell r="H19">
            <v>0</v>
          </cell>
          <cell r="I19" t="str">
            <v>s/c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A20">
            <v>14</v>
          </cell>
          <cell r="B20" t="str">
            <v>ZZZ</v>
          </cell>
          <cell r="C20">
            <v>0</v>
          </cell>
          <cell r="D20">
            <v>0</v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A21">
            <v>15</v>
          </cell>
          <cell r="B21" t="str">
            <v>ZZZ</v>
          </cell>
          <cell r="C21">
            <v>0</v>
          </cell>
          <cell r="D21">
            <v>0</v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A22">
            <v>16</v>
          </cell>
          <cell r="B22" t="str">
            <v>ZZZ</v>
          </cell>
          <cell r="C22">
            <v>0</v>
          </cell>
          <cell r="D22">
            <v>0</v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>
            <v>17</v>
          </cell>
          <cell r="B23" t="str">
            <v>ZZZ</v>
          </cell>
          <cell r="C23">
            <v>0</v>
          </cell>
          <cell r="D23">
            <v>0</v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A24">
            <v>18</v>
          </cell>
          <cell r="B24" t="str">
            <v>ZZZ</v>
          </cell>
          <cell r="C24">
            <v>0</v>
          </cell>
          <cell r="D24">
            <v>0</v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A25">
            <v>19</v>
          </cell>
          <cell r="B25" t="str">
            <v>ZZZ</v>
          </cell>
          <cell r="C25">
            <v>0</v>
          </cell>
          <cell r="D25">
            <v>0</v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A26">
            <v>20</v>
          </cell>
          <cell r="B26" t="str">
            <v>ZZZ</v>
          </cell>
          <cell r="C26">
            <v>0</v>
          </cell>
          <cell r="D26">
            <v>0</v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>
            <v>21</v>
          </cell>
          <cell r="B27" t="str">
            <v>ZZZ</v>
          </cell>
          <cell r="C27">
            <v>0</v>
          </cell>
          <cell r="D27">
            <v>0</v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A28">
            <v>22</v>
          </cell>
          <cell r="B28" t="str">
            <v>ZZZ</v>
          </cell>
          <cell r="C28">
            <v>0</v>
          </cell>
          <cell r="D28">
            <v>0</v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A29">
            <v>23</v>
          </cell>
          <cell r="B29" t="str">
            <v>ZZZ</v>
          </cell>
          <cell r="C29">
            <v>0</v>
          </cell>
          <cell r="D29">
            <v>0</v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A30">
            <v>24</v>
          </cell>
          <cell r="B30" t="str">
            <v>ZZZ</v>
          </cell>
          <cell r="C30">
            <v>0</v>
          </cell>
          <cell r="D30">
            <v>0</v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25</v>
          </cell>
          <cell r="B31" t="str">
            <v>ZZZ</v>
          </cell>
          <cell r="C31">
            <v>0</v>
          </cell>
          <cell r="D31">
            <v>0</v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A32">
            <v>26</v>
          </cell>
          <cell r="B32" t="str">
            <v>ZZZ</v>
          </cell>
          <cell r="C32">
            <v>0</v>
          </cell>
          <cell r="D32">
            <v>0</v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>
            <v>27</v>
          </cell>
          <cell r="B33" t="str">
            <v>ZZZ</v>
          </cell>
          <cell r="C33">
            <v>0</v>
          </cell>
          <cell r="D33">
            <v>0</v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A34">
            <v>28</v>
          </cell>
          <cell r="B34" t="str">
            <v>ZZZ</v>
          </cell>
          <cell r="C34">
            <v>0</v>
          </cell>
          <cell r="D34">
            <v>0</v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A35">
            <v>29</v>
          </cell>
          <cell r="B35" t="str">
            <v>ZZZ</v>
          </cell>
          <cell r="C35">
            <v>0</v>
          </cell>
          <cell r="D35">
            <v>0</v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A36">
            <v>30</v>
          </cell>
          <cell r="B36" t="str">
            <v>ZZZ</v>
          </cell>
          <cell r="C36">
            <v>0</v>
          </cell>
          <cell r="D36">
            <v>0</v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31</v>
          </cell>
          <cell r="B37" t="str">
            <v>ZZZ</v>
          </cell>
          <cell r="C37">
            <v>0</v>
          </cell>
          <cell r="D37">
            <v>0</v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32</v>
          </cell>
          <cell r="B38" t="str">
            <v>ZZZ</v>
          </cell>
          <cell r="C38">
            <v>0</v>
          </cell>
          <cell r="D38">
            <v>0</v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A39">
            <v>33</v>
          </cell>
          <cell r="B39" t="str">
            <v>ZZZ</v>
          </cell>
          <cell r="C39">
            <v>0</v>
          </cell>
          <cell r="D39">
            <v>0</v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34</v>
          </cell>
          <cell r="B40" t="str">
            <v>ZZZ</v>
          </cell>
          <cell r="C40">
            <v>0</v>
          </cell>
          <cell r="D40">
            <v>0</v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A41">
            <v>35</v>
          </cell>
          <cell r="B41" t="str">
            <v>ZZZ</v>
          </cell>
          <cell r="C41">
            <v>0</v>
          </cell>
          <cell r="D41">
            <v>0</v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A42">
            <v>36</v>
          </cell>
          <cell r="B42" t="str">
            <v>ZZZ</v>
          </cell>
          <cell r="C42">
            <v>0</v>
          </cell>
          <cell r="D42">
            <v>0</v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A43">
            <v>37</v>
          </cell>
          <cell r="B43" t="str">
            <v>ZZZ</v>
          </cell>
          <cell r="C43">
            <v>0</v>
          </cell>
          <cell r="D43">
            <v>0</v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38</v>
          </cell>
          <cell r="B44" t="str">
            <v>ZZZ</v>
          </cell>
          <cell r="C44">
            <v>0</v>
          </cell>
          <cell r="D44">
            <v>0</v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A45">
            <v>39</v>
          </cell>
          <cell r="B45" t="str">
            <v>ZZZ</v>
          </cell>
          <cell r="C45">
            <v>0</v>
          </cell>
          <cell r="D45">
            <v>0</v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A46">
            <v>40</v>
          </cell>
          <cell r="B46" t="str">
            <v>ZZZ</v>
          </cell>
          <cell r="C46">
            <v>0</v>
          </cell>
          <cell r="D46">
            <v>0</v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A47">
            <v>41</v>
          </cell>
          <cell r="B47" t="str">
            <v>ZZZ</v>
          </cell>
          <cell r="C47">
            <v>0</v>
          </cell>
          <cell r="D47">
            <v>0</v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42</v>
          </cell>
          <cell r="B48" t="str">
            <v>ZZZ</v>
          </cell>
          <cell r="C48">
            <v>0</v>
          </cell>
          <cell r="D48">
            <v>0</v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A49">
            <v>43</v>
          </cell>
          <cell r="B49" t="str">
            <v>ZZZ</v>
          </cell>
          <cell r="C49">
            <v>0</v>
          </cell>
          <cell r="D49">
            <v>0</v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A50">
            <v>44</v>
          </cell>
          <cell r="B50" t="str">
            <v>ZZZ</v>
          </cell>
          <cell r="C50">
            <v>0</v>
          </cell>
          <cell r="D50">
            <v>0</v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A51">
            <v>45</v>
          </cell>
          <cell r="B51" t="str">
            <v>ZZZ</v>
          </cell>
          <cell r="C51">
            <v>0</v>
          </cell>
          <cell r="D51">
            <v>0</v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46</v>
          </cell>
          <cell r="B52" t="str">
            <v>ZZZ</v>
          </cell>
          <cell r="C52">
            <v>0</v>
          </cell>
          <cell r="D52">
            <v>0</v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A53">
            <v>47</v>
          </cell>
          <cell r="B53" t="str">
            <v>ZZZ</v>
          </cell>
          <cell r="C53">
            <v>0</v>
          </cell>
          <cell r="D53">
            <v>0</v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A54">
            <v>48</v>
          </cell>
          <cell r="B54" t="str">
            <v>ZZZ</v>
          </cell>
          <cell r="C54">
            <v>0</v>
          </cell>
          <cell r="D54">
            <v>0</v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49</v>
          </cell>
          <cell r="B55" t="str">
            <v>ZZZ</v>
          </cell>
          <cell r="C55">
            <v>0</v>
          </cell>
          <cell r="D55">
            <v>0</v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A56">
            <v>50</v>
          </cell>
          <cell r="B56" t="str">
            <v>ZZZ</v>
          </cell>
          <cell r="C56">
            <v>0</v>
          </cell>
          <cell r="D56">
            <v>0</v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A57">
            <v>51</v>
          </cell>
          <cell r="B57" t="str">
            <v>ZZZ</v>
          </cell>
          <cell r="C57">
            <v>0</v>
          </cell>
          <cell r="D57">
            <v>0</v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52</v>
          </cell>
          <cell r="B58" t="str">
            <v>ZZZ</v>
          </cell>
          <cell r="C58">
            <v>0</v>
          </cell>
          <cell r="D58">
            <v>0</v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53</v>
          </cell>
          <cell r="B59" t="str">
            <v>ZZZ</v>
          </cell>
          <cell r="C59">
            <v>0</v>
          </cell>
          <cell r="D59">
            <v>0</v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A60">
            <v>54</v>
          </cell>
          <cell r="B60" t="str">
            <v>ZZZ</v>
          </cell>
          <cell r="C60">
            <v>0</v>
          </cell>
          <cell r="D60">
            <v>0</v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55</v>
          </cell>
          <cell r="B61" t="str">
            <v>ZZZ</v>
          </cell>
          <cell r="C61">
            <v>0</v>
          </cell>
          <cell r="D61">
            <v>0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A62">
            <v>56</v>
          </cell>
          <cell r="B62" t="str">
            <v>ZZZ</v>
          </cell>
          <cell r="C62">
            <v>0</v>
          </cell>
          <cell r="D62">
            <v>0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A63">
            <v>57</v>
          </cell>
          <cell r="B63" t="str">
            <v>ZZZ</v>
          </cell>
          <cell r="C63">
            <v>0</v>
          </cell>
          <cell r="D63">
            <v>0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A64">
            <v>58</v>
          </cell>
          <cell r="B64" t="str">
            <v>ZZZ</v>
          </cell>
          <cell r="C64">
            <v>0</v>
          </cell>
          <cell r="D64">
            <v>0</v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A65">
            <v>59</v>
          </cell>
          <cell r="B65" t="str">
            <v>ZZZ</v>
          </cell>
          <cell r="C65">
            <v>0</v>
          </cell>
          <cell r="D65">
            <v>0</v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60</v>
          </cell>
          <cell r="B66" t="str">
            <v>ZZZ</v>
          </cell>
          <cell r="C66">
            <v>0</v>
          </cell>
          <cell r="D66">
            <v>0</v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A67">
            <v>61</v>
          </cell>
          <cell r="B67" t="str">
            <v>ZZZ</v>
          </cell>
          <cell r="C67">
            <v>0</v>
          </cell>
          <cell r="D67">
            <v>0</v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A68">
            <v>62</v>
          </cell>
          <cell r="B68" t="str">
            <v>ZZZ</v>
          </cell>
          <cell r="C68">
            <v>0</v>
          </cell>
          <cell r="D68">
            <v>0</v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A69">
            <v>63</v>
          </cell>
          <cell r="B69" t="str">
            <v>ZZZ</v>
          </cell>
          <cell r="C69">
            <v>0</v>
          </cell>
          <cell r="D69">
            <v>0</v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64</v>
          </cell>
          <cell r="B70" t="str">
            <v>ZZZ</v>
          </cell>
          <cell r="C70">
            <v>0</v>
          </cell>
          <cell r="D70">
            <v>0</v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A71">
            <v>65</v>
          </cell>
          <cell r="B71" t="str">
            <v>Bye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Árbitros"/>
      <sheetName val="Ranking"/>
      <sheetName val="Sin Ranking"/>
      <sheetName val="Prep Torneo"/>
      <sheetName val="Preparaciones"/>
      <sheetName val="Prep Sorteo"/>
      <sheetName val="Final8"/>
    </sheetNames>
    <sheetDataSet>
      <sheetData sheetId="3">
        <row r="5">
          <cell r="A5" t="str">
            <v>XVIII MEMORIAL HERMANO TARSICIO</v>
          </cell>
        </row>
        <row r="7">
          <cell r="A7">
            <v>40112</v>
          </cell>
          <cell r="B7" t="str">
            <v>BALEAR</v>
          </cell>
          <cell r="C7" t="str">
            <v>PALMA</v>
          </cell>
          <cell r="D7" t="str">
            <v>C.T. LA SALLE</v>
          </cell>
          <cell r="E7">
            <v>3208825</v>
          </cell>
        </row>
        <row r="9">
          <cell r="A9" t="str">
            <v>NO</v>
          </cell>
          <cell r="B9" t="str">
            <v>JUNIOR</v>
          </cell>
          <cell r="C9" t="str">
            <v>MASCULINO</v>
          </cell>
          <cell r="D9" t="str">
            <v>PEP JORDI</v>
          </cell>
          <cell r="E9" t="str">
            <v>MATAS RAMIS</v>
          </cell>
        </row>
      </sheetData>
      <sheetData sheetId="5">
        <row r="3">
          <cell r="G3">
            <v>4</v>
          </cell>
        </row>
        <row r="7">
          <cell r="A7">
            <v>1</v>
          </cell>
          <cell r="B7" t="str">
            <v>AMOROS GELABERT</v>
          </cell>
          <cell r="C7" t="str">
            <v>TONI</v>
          </cell>
          <cell r="D7">
            <v>5836385</v>
          </cell>
          <cell r="E7">
            <v>34152</v>
          </cell>
          <cell r="F7" t="str">
            <v>M</v>
          </cell>
          <cell r="G7">
            <v>34589</v>
          </cell>
          <cell r="H7">
            <v>0</v>
          </cell>
          <cell r="I7">
            <v>999</v>
          </cell>
          <cell r="J7">
            <v>303</v>
          </cell>
          <cell r="K7">
            <v>0</v>
          </cell>
          <cell r="L7">
            <v>0</v>
          </cell>
          <cell r="M7">
            <v>0</v>
          </cell>
        </row>
        <row r="8">
          <cell r="A8">
            <v>2</v>
          </cell>
          <cell r="B8" t="str">
            <v>AUTONELL GELABERT</v>
          </cell>
          <cell r="C8" t="str">
            <v>LLUIS</v>
          </cell>
          <cell r="D8">
            <v>5835915</v>
          </cell>
          <cell r="E8">
            <v>34292</v>
          </cell>
          <cell r="F8" t="str">
            <v>M</v>
          </cell>
          <cell r="G8">
            <v>34600</v>
          </cell>
          <cell r="H8">
            <v>0</v>
          </cell>
          <cell r="I8">
            <v>1170</v>
          </cell>
          <cell r="J8">
            <v>263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3</v>
          </cell>
          <cell r="B9" t="str">
            <v>BARCELO SANMARTIN</v>
          </cell>
          <cell r="C9" t="str">
            <v>BIEL</v>
          </cell>
          <cell r="D9">
            <v>5856680</v>
          </cell>
          <cell r="E9">
            <v>34821</v>
          </cell>
          <cell r="F9" t="str">
            <v>M</v>
          </cell>
          <cell r="G9">
            <v>34611</v>
          </cell>
          <cell r="H9">
            <v>0</v>
          </cell>
          <cell r="I9">
            <v>1579</v>
          </cell>
          <cell r="J9">
            <v>189</v>
          </cell>
          <cell r="K9">
            <v>0</v>
          </cell>
          <cell r="L9">
            <v>0</v>
          </cell>
          <cell r="M9">
            <v>0</v>
          </cell>
        </row>
        <row r="10">
          <cell r="A10">
            <v>4</v>
          </cell>
          <cell r="B10" t="str">
            <v>SANS VALLESPIR</v>
          </cell>
          <cell r="C10" t="str">
            <v>ANDREU</v>
          </cell>
          <cell r="D10">
            <v>5869899</v>
          </cell>
          <cell r="E10">
            <v>32792</v>
          </cell>
          <cell r="F10" t="str">
            <v>M</v>
          </cell>
          <cell r="G10">
            <v>34568</v>
          </cell>
          <cell r="H10">
            <v>0</v>
          </cell>
          <cell r="I10">
            <v>2859</v>
          </cell>
          <cell r="J10">
            <v>95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5</v>
          </cell>
          <cell r="B11" t="str">
            <v>DURAN PANADES</v>
          </cell>
          <cell r="C11" t="str">
            <v>JOAQUIN</v>
          </cell>
          <cell r="D11">
            <v>5818897</v>
          </cell>
          <cell r="E11">
            <v>34181</v>
          </cell>
          <cell r="F11" t="str">
            <v>M</v>
          </cell>
          <cell r="G11">
            <v>34230</v>
          </cell>
          <cell r="H11">
            <v>0</v>
          </cell>
          <cell r="I11">
            <v>3561</v>
          </cell>
          <cell r="J11">
            <v>72</v>
          </cell>
          <cell r="K11">
            <v>0</v>
          </cell>
          <cell r="L11">
            <v>0</v>
          </cell>
          <cell r="M11">
            <v>0</v>
          </cell>
        </row>
        <row r="12">
          <cell r="A12">
            <v>6</v>
          </cell>
          <cell r="B12" t="str">
            <v>FRAU ALIS</v>
          </cell>
          <cell r="C12" t="str">
            <v>SERGI</v>
          </cell>
          <cell r="D12">
            <v>5827853</v>
          </cell>
          <cell r="E12">
            <v>34189</v>
          </cell>
          <cell r="F12" t="str">
            <v>M</v>
          </cell>
          <cell r="G12">
            <v>33799</v>
          </cell>
          <cell r="H12">
            <v>0</v>
          </cell>
          <cell r="I12">
            <v>5537</v>
          </cell>
          <cell r="J12">
            <v>38</v>
          </cell>
          <cell r="K12">
            <v>0</v>
          </cell>
          <cell r="L12">
            <v>0</v>
          </cell>
          <cell r="M12">
            <v>0</v>
          </cell>
        </row>
        <row r="13">
          <cell r="A13">
            <v>7</v>
          </cell>
          <cell r="B13" t="str">
            <v>FORTEZA MOYA</v>
          </cell>
          <cell r="C13" t="str">
            <v>MANOLO</v>
          </cell>
          <cell r="D13">
            <v>5875169</v>
          </cell>
          <cell r="E13">
            <v>34185</v>
          </cell>
          <cell r="F13" t="str">
            <v>M</v>
          </cell>
          <cell r="G13">
            <v>33498</v>
          </cell>
          <cell r="H13">
            <v>0</v>
          </cell>
          <cell r="I13">
            <v>10459</v>
          </cell>
          <cell r="J13">
            <v>12</v>
          </cell>
          <cell r="K13">
            <v>0</v>
          </cell>
          <cell r="L13">
            <v>0</v>
          </cell>
          <cell r="M13">
            <v>0</v>
          </cell>
        </row>
        <row r="14">
          <cell r="A14">
            <v>8</v>
          </cell>
          <cell r="B14" t="str">
            <v>AMIGO DE LA ROSA</v>
          </cell>
          <cell r="C14" t="str">
            <v>BRYAN</v>
          </cell>
          <cell r="D14">
            <v>5838779</v>
          </cell>
          <cell r="E14">
            <v>33556</v>
          </cell>
          <cell r="F14" t="str">
            <v>M</v>
          </cell>
          <cell r="G14">
            <v>33607</v>
          </cell>
          <cell r="H14">
            <v>0</v>
          </cell>
          <cell r="I14" t="str">
            <v>s/c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9</v>
          </cell>
          <cell r="B15" t="str">
            <v>ZZZ</v>
          </cell>
          <cell r="C15">
            <v>0</v>
          </cell>
          <cell r="D15">
            <v>0</v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>
            <v>10</v>
          </cell>
          <cell r="B16" t="str">
            <v>ZZZ</v>
          </cell>
          <cell r="C16">
            <v>0</v>
          </cell>
          <cell r="D16">
            <v>0</v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>
            <v>11</v>
          </cell>
          <cell r="B17" t="str">
            <v>ZZZ</v>
          </cell>
          <cell r="C17">
            <v>0</v>
          </cell>
          <cell r="D17">
            <v>0</v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A18">
            <v>12</v>
          </cell>
          <cell r="B18" t="str">
            <v>ZZZ</v>
          </cell>
          <cell r="C18">
            <v>0</v>
          </cell>
          <cell r="D18">
            <v>0</v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A19">
            <v>13</v>
          </cell>
          <cell r="B19" t="str">
            <v>ZZZ</v>
          </cell>
          <cell r="C19">
            <v>0</v>
          </cell>
          <cell r="D19">
            <v>0</v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A20">
            <v>14</v>
          </cell>
          <cell r="B20" t="str">
            <v>ZZZ</v>
          </cell>
          <cell r="C20">
            <v>0</v>
          </cell>
          <cell r="D20">
            <v>0</v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A21">
            <v>15</v>
          </cell>
          <cell r="B21" t="str">
            <v>ZZZ</v>
          </cell>
          <cell r="C21">
            <v>0</v>
          </cell>
          <cell r="D21">
            <v>0</v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A22">
            <v>16</v>
          </cell>
          <cell r="B22" t="str">
            <v>ZZZ</v>
          </cell>
          <cell r="C22">
            <v>0</v>
          </cell>
          <cell r="D22">
            <v>0</v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>
            <v>17</v>
          </cell>
          <cell r="B23" t="str">
            <v>ZZZ</v>
          </cell>
          <cell r="C23">
            <v>0</v>
          </cell>
          <cell r="D23">
            <v>0</v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A24">
            <v>18</v>
          </cell>
          <cell r="B24" t="str">
            <v>ZZZ</v>
          </cell>
          <cell r="C24">
            <v>0</v>
          </cell>
          <cell r="D24">
            <v>0</v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A25">
            <v>19</v>
          </cell>
          <cell r="B25" t="str">
            <v>ZZZ</v>
          </cell>
          <cell r="C25">
            <v>0</v>
          </cell>
          <cell r="D25">
            <v>0</v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A26">
            <v>20</v>
          </cell>
          <cell r="B26" t="str">
            <v>ZZZ</v>
          </cell>
          <cell r="C26">
            <v>0</v>
          </cell>
          <cell r="D26">
            <v>0</v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>
            <v>21</v>
          </cell>
          <cell r="B27" t="str">
            <v>ZZZ</v>
          </cell>
          <cell r="C27">
            <v>0</v>
          </cell>
          <cell r="D27">
            <v>0</v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A28">
            <v>22</v>
          </cell>
          <cell r="B28" t="str">
            <v>ZZZ</v>
          </cell>
          <cell r="C28">
            <v>0</v>
          </cell>
          <cell r="D28">
            <v>0</v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A29">
            <v>23</v>
          </cell>
          <cell r="B29" t="str">
            <v>ZZZ</v>
          </cell>
          <cell r="C29">
            <v>0</v>
          </cell>
          <cell r="D29">
            <v>0</v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A30">
            <v>24</v>
          </cell>
          <cell r="B30" t="str">
            <v>ZZZ</v>
          </cell>
          <cell r="C30">
            <v>0</v>
          </cell>
          <cell r="D30">
            <v>0</v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25</v>
          </cell>
          <cell r="B31" t="str">
            <v>ZZZ</v>
          </cell>
          <cell r="C31">
            <v>0</v>
          </cell>
          <cell r="D31">
            <v>0</v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A32">
            <v>26</v>
          </cell>
          <cell r="B32" t="str">
            <v>ZZZ</v>
          </cell>
          <cell r="C32">
            <v>0</v>
          </cell>
          <cell r="D32">
            <v>0</v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>
            <v>27</v>
          </cell>
          <cell r="B33" t="str">
            <v>ZZZ</v>
          </cell>
          <cell r="C33">
            <v>0</v>
          </cell>
          <cell r="D33">
            <v>0</v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A34">
            <v>28</v>
          </cell>
          <cell r="B34" t="str">
            <v>ZZZ</v>
          </cell>
          <cell r="C34">
            <v>0</v>
          </cell>
          <cell r="D34">
            <v>0</v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A35">
            <v>29</v>
          </cell>
          <cell r="B35" t="str">
            <v>ZZZ</v>
          </cell>
          <cell r="C35">
            <v>0</v>
          </cell>
          <cell r="D35">
            <v>0</v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A36">
            <v>30</v>
          </cell>
          <cell r="B36" t="str">
            <v>ZZZ</v>
          </cell>
          <cell r="C36">
            <v>0</v>
          </cell>
          <cell r="D36">
            <v>0</v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31</v>
          </cell>
          <cell r="B37" t="str">
            <v>ZZZ</v>
          </cell>
          <cell r="C37">
            <v>0</v>
          </cell>
          <cell r="D37">
            <v>0</v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32</v>
          </cell>
          <cell r="B38" t="str">
            <v>ZZZ</v>
          </cell>
          <cell r="C38">
            <v>0</v>
          </cell>
          <cell r="D38">
            <v>0</v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A39">
            <v>33</v>
          </cell>
          <cell r="B39" t="str">
            <v>ZZZ</v>
          </cell>
          <cell r="C39">
            <v>0</v>
          </cell>
          <cell r="D39">
            <v>0</v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34</v>
          </cell>
          <cell r="B40" t="str">
            <v>ZZZ</v>
          </cell>
          <cell r="C40">
            <v>0</v>
          </cell>
          <cell r="D40">
            <v>0</v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A41">
            <v>35</v>
          </cell>
          <cell r="B41" t="str">
            <v>ZZZ</v>
          </cell>
          <cell r="C41">
            <v>0</v>
          </cell>
          <cell r="D41">
            <v>0</v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A42">
            <v>36</v>
          </cell>
          <cell r="B42" t="str">
            <v>ZZZ</v>
          </cell>
          <cell r="C42">
            <v>0</v>
          </cell>
          <cell r="D42">
            <v>0</v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A43">
            <v>37</v>
          </cell>
          <cell r="B43" t="str">
            <v>ZZZ</v>
          </cell>
          <cell r="C43">
            <v>0</v>
          </cell>
          <cell r="D43">
            <v>0</v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38</v>
          </cell>
          <cell r="B44" t="str">
            <v>ZZZ</v>
          </cell>
          <cell r="C44">
            <v>0</v>
          </cell>
          <cell r="D44">
            <v>0</v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A45">
            <v>39</v>
          </cell>
          <cell r="B45" t="str">
            <v>ZZZ</v>
          </cell>
          <cell r="C45">
            <v>0</v>
          </cell>
          <cell r="D45">
            <v>0</v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A46">
            <v>40</v>
          </cell>
          <cell r="B46" t="str">
            <v>ZZZ</v>
          </cell>
          <cell r="C46">
            <v>0</v>
          </cell>
          <cell r="D46">
            <v>0</v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A47">
            <v>41</v>
          </cell>
          <cell r="B47" t="str">
            <v>ZZZ</v>
          </cell>
          <cell r="C47">
            <v>0</v>
          </cell>
          <cell r="D47">
            <v>0</v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42</v>
          </cell>
          <cell r="B48" t="str">
            <v>ZZZ</v>
          </cell>
          <cell r="C48">
            <v>0</v>
          </cell>
          <cell r="D48">
            <v>0</v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A49">
            <v>43</v>
          </cell>
          <cell r="B49" t="str">
            <v>ZZZ</v>
          </cell>
          <cell r="C49">
            <v>0</v>
          </cell>
          <cell r="D49">
            <v>0</v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A50">
            <v>44</v>
          </cell>
          <cell r="B50" t="str">
            <v>ZZZ</v>
          </cell>
          <cell r="C50">
            <v>0</v>
          </cell>
          <cell r="D50">
            <v>0</v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A51">
            <v>45</v>
          </cell>
          <cell r="B51" t="str">
            <v>ZZZ</v>
          </cell>
          <cell r="C51">
            <v>0</v>
          </cell>
          <cell r="D51">
            <v>0</v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46</v>
          </cell>
          <cell r="B52" t="str">
            <v>ZZZ</v>
          </cell>
          <cell r="C52">
            <v>0</v>
          </cell>
          <cell r="D52">
            <v>0</v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A53">
            <v>47</v>
          </cell>
          <cell r="B53" t="str">
            <v>ZZZ</v>
          </cell>
          <cell r="C53">
            <v>0</v>
          </cell>
          <cell r="D53">
            <v>0</v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A54">
            <v>48</v>
          </cell>
          <cell r="B54" t="str">
            <v>ZZZ</v>
          </cell>
          <cell r="C54">
            <v>0</v>
          </cell>
          <cell r="D54">
            <v>0</v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49</v>
          </cell>
          <cell r="B55" t="str">
            <v>ZZZ</v>
          </cell>
          <cell r="C55">
            <v>0</v>
          </cell>
          <cell r="D55">
            <v>0</v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A56">
            <v>50</v>
          </cell>
          <cell r="B56" t="str">
            <v>ZZZ</v>
          </cell>
          <cell r="C56">
            <v>0</v>
          </cell>
          <cell r="D56">
            <v>0</v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A57">
            <v>51</v>
          </cell>
          <cell r="B57" t="str">
            <v>ZZZ</v>
          </cell>
          <cell r="C57">
            <v>0</v>
          </cell>
          <cell r="D57">
            <v>0</v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52</v>
          </cell>
          <cell r="B58" t="str">
            <v>ZZZ</v>
          </cell>
          <cell r="C58">
            <v>0</v>
          </cell>
          <cell r="D58">
            <v>0</v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53</v>
          </cell>
          <cell r="B59" t="str">
            <v>ZZZ</v>
          </cell>
          <cell r="C59">
            <v>0</v>
          </cell>
          <cell r="D59">
            <v>0</v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A60">
            <v>54</v>
          </cell>
          <cell r="B60" t="str">
            <v>ZZZ</v>
          </cell>
          <cell r="C60">
            <v>0</v>
          </cell>
          <cell r="D60">
            <v>0</v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55</v>
          </cell>
          <cell r="B61" t="str">
            <v>ZZZ</v>
          </cell>
          <cell r="C61">
            <v>0</v>
          </cell>
          <cell r="D61">
            <v>0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A62">
            <v>56</v>
          </cell>
          <cell r="B62" t="str">
            <v>ZZZ</v>
          </cell>
          <cell r="C62">
            <v>0</v>
          </cell>
          <cell r="D62">
            <v>0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A63">
            <v>57</v>
          </cell>
          <cell r="B63" t="str">
            <v>ZZZ</v>
          </cell>
          <cell r="C63">
            <v>0</v>
          </cell>
          <cell r="D63">
            <v>0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A64">
            <v>58</v>
          </cell>
          <cell r="B64" t="str">
            <v>ZZZ</v>
          </cell>
          <cell r="C64">
            <v>0</v>
          </cell>
          <cell r="D64">
            <v>0</v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A65">
            <v>59</v>
          </cell>
          <cell r="B65" t="str">
            <v>ZZZ</v>
          </cell>
          <cell r="C65">
            <v>0</v>
          </cell>
          <cell r="D65">
            <v>0</v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60</v>
          </cell>
          <cell r="B66" t="str">
            <v>ZZZ</v>
          </cell>
          <cell r="C66">
            <v>0</v>
          </cell>
          <cell r="D66">
            <v>0</v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A67">
            <v>61</v>
          </cell>
          <cell r="B67" t="str">
            <v>ZZZ</v>
          </cell>
          <cell r="C67">
            <v>0</v>
          </cell>
          <cell r="D67">
            <v>0</v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A68">
            <v>62</v>
          </cell>
          <cell r="B68" t="str">
            <v>ZZZ</v>
          </cell>
          <cell r="C68">
            <v>0</v>
          </cell>
          <cell r="D68">
            <v>0</v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A69">
            <v>63</v>
          </cell>
          <cell r="B69" t="str">
            <v>ZZZ</v>
          </cell>
          <cell r="C69">
            <v>0</v>
          </cell>
          <cell r="D69">
            <v>0</v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64</v>
          </cell>
          <cell r="B70" t="str">
            <v>ZZZ</v>
          </cell>
          <cell r="C70">
            <v>0</v>
          </cell>
          <cell r="D70">
            <v>0</v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A71">
            <v>65</v>
          </cell>
          <cell r="B71" t="str">
            <v>Bye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4"/>
  <sheetViews>
    <sheetView showGridLines="0" showZeros="0" tabSelected="1" zoomScalePageLayoutView="0" workbookViewId="0" topLeftCell="A1">
      <selection activeCell="A1" sqref="A1:J1"/>
    </sheetView>
  </sheetViews>
  <sheetFormatPr defaultColWidth="9.140625" defaultRowHeight="15"/>
  <cols>
    <col min="1" max="1" width="2.7109375" style="1" bestFit="1" customWidth="1"/>
    <col min="2" max="2" width="7.57421875" style="1" customWidth="1"/>
    <col min="3" max="3" width="5.28125" style="1" customWidth="1"/>
    <col min="4" max="4" width="4.00390625" style="1" customWidth="1"/>
    <col min="5" max="5" width="2.8515625" style="1" customWidth="1"/>
    <col min="6" max="6" width="24.7109375" style="3" customWidth="1"/>
    <col min="7" max="7" width="10.7109375" style="3" customWidth="1"/>
    <col min="8" max="8" width="10.7109375" style="2" customWidth="1"/>
    <col min="9" max="9" width="10.7109375" style="3" customWidth="1"/>
    <col min="10" max="10" width="10.7109375" style="2" customWidth="1"/>
    <col min="11" max="11" width="10.7109375" style="1" customWidth="1"/>
    <col min="12" max="26" width="9.140625" style="1" customWidth="1"/>
    <col min="27" max="27" width="0" style="1" hidden="1" customWidth="1"/>
    <col min="28" max="16384" width="9.140625" style="1" customWidth="1"/>
  </cols>
  <sheetData>
    <row r="1" spans="1:11" s="67" customFormat="1" ht="24">
      <c r="A1" s="185" t="str">
        <f>('[1]Prep Torneo'!A5)</f>
        <v>XVIII MEMORIAL HERMANO TARSICIO</v>
      </c>
      <c r="B1" s="185"/>
      <c r="C1" s="185"/>
      <c r="D1" s="185"/>
      <c r="E1" s="185"/>
      <c r="F1" s="185"/>
      <c r="G1" s="185"/>
      <c r="H1" s="185"/>
      <c r="I1" s="185"/>
      <c r="J1" s="185"/>
      <c r="K1" s="68"/>
    </row>
    <row r="2" spans="1:11" s="65" customFormat="1" ht="12.75">
      <c r="A2" s="186" t="s">
        <v>57</v>
      </c>
      <c r="B2" s="186"/>
      <c r="C2" s="186"/>
      <c r="D2" s="186"/>
      <c r="E2" s="186"/>
      <c r="F2" s="186"/>
      <c r="G2" s="186"/>
      <c r="H2" s="186"/>
      <c r="I2" s="186"/>
      <c r="J2" s="186"/>
      <c r="K2" s="66"/>
    </row>
    <row r="3" spans="1:11" s="53" customFormat="1" ht="9" customHeight="1">
      <c r="A3" s="181" t="s">
        <v>56</v>
      </c>
      <c r="B3" s="181"/>
      <c r="C3" s="181"/>
      <c r="D3" s="181"/>
      <c r="E3" s="181"/>
      <c r="F3" s="64" t="s">
        <v>55</v>
      </c>
      <c r="G3" s="64" t="s">
        <v>54</v>
      </c>
      <c r="H3" s="56"/>
      <c r="I3" s="64" t="s">
        <v>53</v>
      </c>
      <c r="J3" s="63"/>
      <c r="K3" s="62"/>
    </row>
    <row r="4" spans="1:11" s="48" customFormat="1" ht="9.75">
      <c r="A4" s="187">
        <f>('[1]Prep Torneo'!$A$7)</f>
        <v>40112</v>
      </c>
      <c r="B4" s="187"/>
      <c r="C4" s="187"/>
      <c r="D4" s="187"/>
      <c r="E4" s="187"/>
      <c r="F4" s="60" t="str">
        <f>('[1]Prep Torneo'!$B$7)</f>
        <v>BALEAR</v>
      </c>
      <c r="G4" s="60" t="str">
        <f>('[1]Prep Torneo'!$C$7)</f>
        <v>PALMA</v>
      </c>
      <c r="H4" s="61"/>
      <c r="I4" s="60" t="str">
        <f>('[1]Prep Torneo'!$D$7)</f>
        <v>C.T. LA SALLE</v>
      </c>
      <c r="J4" s="59"/>
      <c r="K4" s="58"/>
    </row>
    <row r="5" spans="1:11" s="53" customFormat="1" ht="8.25">
      <c r="A5" s="181" t="s">
        <v>52</v>
      </c>
      <c r="B5" s="181"/>
      <c r="C5" s="181"/>
      <c r="D5" s="181"/>
      <c r="E5" s="181"/>
      <c r="F5" s="57" t="s">
        <v>51</v>
      </c>
      <c r="G5" s="56" t="s">
        <v>50</v>
      </c>
      <c r="H5" s="56"/>
      <c r="I5" s="56"/>
      <c r="J5" s="55" t="s">
        <v>49</v>
      </c>
      <c r="K5" s="54"/>
    </row>
    <row r="6" spans="1:11" s="48" customFormat="1" ht="10.5" thickBot="1">
      <c r="A6" s="182" t="str">
        <f>('[1]Prep Torneo'!$A$9)</f>
        <v>NO</v>
      </c>
      <c r="B6" s="182"/>
      <c r="C6" s="182"/>
      <c r="D6" s="182"/>
      <c r="E6" s="182"/>
      <c r="F6" s="51" t="str">
        <f>('[1]Prep Torneo'!$B$9)</f>
        <v>BENJAMIN </v>
      </c>
      <c r="G6" s="51" t="str">
        <f>('[1]Prep Torneo'!$C$9)</f>
        <v>MASCULINO</v>
      </c>
      <c r="H6" s="52"/>
      <c r="I6" s="51"/>
      <c r="J6" s="50" t="str">
        <f>CONCATENATE('[1]Prep Torneo'!$D$9," ",'[1]Prep Torneo'!$E$9)</f>
        <v>PEP JORDI MATAS RAMIS</v>
      </c>
      <c r="K6" s="49"/>
    </row>
    <row r="7" spans="1:11" s="39" customFormat="1" ht="8.25">
      <c r="A7" s="47"/>
      <c r="B7" s="45" t="s">
        <v>48</v>
      </c>
      <c r="C7" s="46" t="s">
        <v>47</v>
      </c>
      <c r="D7" s="46" t="s">
        <v>46</v>
      </c>
      <c r="E7" s="45" t="s">
        <v>45</v>
      </c>
      <c r="F7" s="45" t="s">
        <v>44</v>
      </c>
      <c r="G7" s="45" t="s">
        <v>43</v>
      </c>
      <c r="H7" s="45" t="s">
        <v>42</v>
      </c>
      <c r="I7" s="45" t="s">
        <v>41</v>
      </c>
      <c r="J7" s="45" t="s">
        <v>40</v>
      </c>
      <c r="K7" s="44" t="s">
        <v>39</v>
      </c>
    </row>
    <row r="8" spans="1:11" s="39" customFormat="1" ht="7.5" customHeight="1">
      <c r="A8" s="43"/>
      <c r="B8" s="41"/>
      <c r="C8" s="42"/>
      <c r="D8" s="42"/>
      <c r="E8" s="41"/>
      <c r="F8" s="41"/>
      <c r="G8" s="41"/>
      <c r="H8" s="41"/>
      <c r="I8" s="41"/>
      <c r="J8" s="41"/>
      <c r="K8" s="40"/>
    </row>
    <row r="9" spans="1:27" s="15" customFormat="1" ht="9" customHeight="1">
      <c r="A9" s="24">
        <v>1</v>
      </c>
      <c r="B9" s="23">
        <f>IF($E9="","",VLOOKUP($E9,'[1]Prep Sorteo'!$A$7:$M$71,4,FALSE))</f>
        <v>5837755</v>
      </c>
      <c r="C9" s="22">
        <f>IF($E9="","",VLOOKUP($E9,'[1]Prep Sorteo'!$A$7:$M$71,9,FALSE))</f>
        <v>2504</v>
      </c>
      <c r="D9" s="22">
        <f>IF($E9="","",VLOOKUP($E9,'[1]Prep Sorteo'!$A$7:$M$71,11,FALSE))</f>
        <v>0</v>
      </c>
      <c r="E9" s="21">
        <v>1</v>
      </c>
      <c r="F9" s="26" t="str">
        <f>IF($E9="","",CONCATENATE(VLOOKUP($E9,'[1]Prep Sorteo'!$A$7:$M$71,2,FALSE),", ",VLOOKUP($E9,'[1]Prep Sorteo'!$A$7:$M$71,3,FALSE)))</f>
        <v>SOLBAS FAGERNES, SIMON</v>
      </c>
      <c r="G9" s="30" t="s">
        <v>38</v>
      </c>
      <c r="H9" s="17"/>
      <c r="I9" s="17"/>
      <c r="J9" s="38">
        <f>'[1]Prep Sorteo'!G3</f>
        <v>8</v>
      </c>
      <c r="AA9" s="16">
        <f>IF($E9="","",VLOOKUP($E9,'[1]Prep Sorteo'!$A$7:$M$71,10,FALSE))</f>
        <v>110</v>
      </c>
    </row>
    <row r="10" spans="1:27" s="15" customFormat="1" ht="9" customHeight="1">
      <c r="A10" s="27">
        <v>2</v>
      </c>
      <c r="B10" s="23">
        <f>IF($E10="","",VLOOKUP($E10,'[1]Prep Sorteo'!$A$7:$M$71,4,FALSE))</f>
        <v>0</v>
      </c>
      <c r="C10" s="22">
        <f>IF($E10="","",VLOOKUP($E10,'[1]Prep Sorteo'!$A$7:$M$71,9,FALSE))</f>
        <v>0</v>
      </c>
      <c r="D10" s="22">
        <f>IF($E10="","",VLOOKUP($E10,'[1]Prep Sorteo'!$A$7:$M$71,11,FALSE))</f>
        <v>0</v>
      </c>
      <c r="E10" s="21">
        <v>65</v>
      </c>
      <c r="F10" s="20" t="str">
        <f>IF($E10="","",CONCATENATE(VLOOKUP($E10,'[1]Prep Sorteo'!$A$7:$M$71,2,FALSE),", ",VLOOKUP($E10,'[1]Prep Sorteo'!$A$7:$M$71,3,FALSE)))</f>
        <v>Bye, </v>
      </c>
      <c r="G10" s="28"/>
      <c r="H10" s="30" t="s">
        <v>149</v>
      </c>
      <c r="I10" s="17"/>
      <c r="J10" s="17"/>
      <c r="AA10" s="16">
        <f>IF($E10="","",VLOOKUP($E10,'[1]Prep Sorteo'!$A$7:$M$71,10,FALSE))</f>
        <v>0</v>
      </c>
    </row>
    <row r="11" spans="1:27" s="15" customFormat="1" ht="9" customHeight="1">
      <c r="A11" s="27">
        <v>3</v>
      </c>
      <c r="B11" s="23">
        <f>IF($E11="","",VLOOKUP($E11,'[1]Prep Sorteo'!$A$7:$M$71,4,FALSE))</f>
        <v>5887312</v>
      </c>
      <c r="C11" s="22">
        <f>IF($E11="","",VLOOKUP($E11,'[1]Prep Sorteo'!$A$7:$M$71,9,FALSE))</f>
        <v>17365</v>
      </c>
      <c r="D11" s="22">
        <f>IF($E11="","",VLOOKUP($E11,'[1]Prep Sorteo'!$A$7:$M$71,11,FALSE))</f>
        <v>0</v>
      </c>
      <c r="E11" s="21">
        <v>24</v>
      </c>
      <c r="F11" s="26" t="str">
        <f>IF($E11="","",CONCATENATE(VLOOKUP($E11,'[1]Prep Sorteo'!$A$7:$M$71,2,FALSE),", ",VLOOKUP($E11,'[1]Prep Sorteo'!$A$7:$M$71,3,FALSE)))</f>
        <v>CAPLLONCH MORRO, ANDREU</v>
      </c>
      <c r="G11" s="25" t="s">
        <v>113</v>
      </c>
      <c r="H11" s="29" t="s">
        <v>136</v>
      </c>
      <c r="I11" s="17"/>
      <c r="J11" s="17"/>
      <c r="AA11" s="16">
        <f>IF($E11="","",VLOOKUP($E11,'[1]Prep Sorteo'!$A$7:$M$71,10,FALSE))</f>
        <v>2</v>
      </c>
    </row>
    <row r="12" spans="1:27" s="15" customFormat="1" ht="9" customHeight="1">
      <c r="A12" s="27">
        <v>4</v>
      </c>
      <c r="B12" s="23">
        <f>IF($E12="","",VLOOKUP($E12,'[1]Prep Sorteo'!$A$7:$M$71,4,FALSE))</f>
        <v>5885308</v>
      </c>
      <c r="C12" s="22">
        <f>IF($E12="","",VLOOKUP($E12,'[1]Prep Sorteo'!$A$7:$M$71,9,FALSE))</f>
        <v>14317</v>
      </c>
      <c r="D12" s="22">
        <f>IF($E12="","",VLOOKUP($E12,'[1]Prep Sorteo'!$A$7:$M$71,11,FALSE))</f>
        <v>0</v>
      </c>
      <c r="E12" s="21">
        <v>17</v>
      </c>
      <c r="F12" s="20" t="str">
        <f>IF($E12="","",CONCATENATE(VLOOKUP($E12,'[1]Prep Sorteo'!$A$7:$M$71,2,FALSE),", ",VLOOKUP($E12,'[1]Prep Sorteo'!$A$7:$M$71,3,FALSE)))</f>
        <v>OLIVER TROBAT, ROBERTO</v>
      </c>
      <c r="G12" s="18" t="s">
        <v>112</v>
      </c>
      <c r="H12" s="28"/>
      <c r="I12" s="30" t="s">
        <v>149</v>
      </c>
      <c r="J12" s="17"/>
      <c r="AA12" s="16">
        <f>IF($E12="","",VLOOKUP($E12,'[1]Prep Sorteo'!$A$7:$M$71,10,FALSE))</f>
        <v>5</v>
      </c>
    </row>
    <row r="13" spans="1:27" s="15" customFormat="1" ht="9" customHeight="1">
      <c r="A13" s="27">
        <v>5</v>
      </c>
      <c r="B13" s="23">
        <f>IF($E13="","",VLOOKUP($E13,'[1]Prep Sorteo'!$A$7:$M$71,4,FALSE))</f>
        <v>0</v>
      </c>
      <c r="C13" s="22">
        <f>IF($E13="","",VLOOKUP($E13,'[1]Prep Sorteo'!$A$7:$M$71,9,FALSE))</f>
        <v>0</v>
      </c>
      <c r="D13" s="22">
        <f>IF($E13="","",VLOOKUP($E13,'[1]Prep Sorteo'!$A$7:$M$71,11,FALSE))</f>
        <v>0</v>
      </c>
      <c r="E13" s="21">
        <v>65</v>
      </c>
      <c r="F13" s="26" t="str">
        <f>IF($E13="","",CONCATENATE(VLOOKUP($E13,'[1]Prep Sorteo'!$A$7:$M$71,2,FALSE),", ",VLOOKUP($E13,'[1]Prep Sorteo'!$A$7:$M$71,3,FALSE)))</f>
        <v>Bye, </v>
      </c>
      <c r="G13" s="30" t="s">
        <v>37</v>
      </c>
      <c r="H13" s="29"/>
      <c r="I13" s="29" t="s">
        <v>136</v>
      </c>
      <c r="J13" s="17"/>
      <c r="AA13" s="16">
        <f>IF($E13="","",VLOOKUP($E13,'[1]Prep Sorteo'!$A$7:$M$71,10,FALSE))</f>
        <v>0</v>
      </c>
    </row>
    <row r="14" spans="1:27" s="15" customFormat="1" ht="9" customHeight="1">
      <c r="A14" s="27">
        <v>6</v>
      </c>
      <c r="B14" s="23">
        <f>IF($E14="","",VLOOKUP($E14,'[1]Prep Sorteo'!$A$7:$M$71,4,FALSE))</f>
        <v>5886108</v>
      </c>
      <c r="C14" s="22">
        <f>IF($E14="","",VLOOKUP($E14,'[1]Prep Sorteo'!$A$7:$M$71,9,FALSE))</f>
        <v>13585</v>
      </c>
      <c r="D14" s="22">
        <f>IF($E14="","",VLOOKUP($E14,'[1]Prep Sorteo'!$A$7:$M$71,11,FALSE))</f>
        <v>0</v>
      </c>
      <c r="E14" s="21">
        <v>16</v>
      </c>
      <c r="F14" s="20" t="str">
        <f>IF($E14="","",CONCATENATE(VLOOKUP($E14,'[1]Prep Sorteo'!$A$7:$M$71,2,FALSE),", ",VLOOKUP($E14,'[1]Prep Sorteo'!$A$7:$M$71,3,FALSE)))</f>
        <v>MARTINEZ AGUILO, XAVIER</v>
      </c>
      <c r="G14" s="28"/>
      <c r="H14" s="25" t="s">
        <v>37</v>
      </c>
      <c r="I14" s="29"/>
      <c r="J14" s="17"/>
      <c r="AA14" s="16">
        <f>IF($E14="","",VLOOKUP($E14,'[1]Prep Sorteo'!$A$7:$M$71,10,FALSE))</f>
        <v>6</v>
      </c>
    </row>
    <row r="15" spans="1:27" s="15" customFormat="1" ht="9" customHeight="1">
      <c r="A15" s="27">
        <v>7</v>
      </c>
      <c r="B15" s="23">
        <f>IF($E15="","",VLOOKUP($E15,'[1]Prep Sorteo'!$A$7:$M$71,4,FALSE))</f>
        <v>5885621</v>
      </c>
      <c r="C15" s="22">
        <f>IF($E15="","",VLOOKUP($E15,'[1]Prep Sorteo'!$A$7:$M$71,9,FALSE))</f>
        <v>19921</v>
      </c>
      <c r="D15" s="22">
        <f>IF($E15="","",VLOOKUP($E15,'[1]Prep Sorteo'!$A$7:$M$71,11,FALSE))</f>
        <v>0</v>
      </c>
      <c r="E15" s="21">
        <v>30</v>
      </c>
      <c r="F15" s="26" t="str">
        <f>IF($E15="","",CONCATENATE(VLOOKUP($E15,'[1]Prep Sorteo'!$A$7:$M$71,2,FALSE),", ",VLOOKUP($E15,'[1]Prep Sorteo'!$A$7:$M$71,3,FALSE)))</f>
        <v>LOPEZ DE LA CUESTA, LUIS</v>
      </c>
      <c r="G15" s="25" t="s">
        <v>36</v>
      </c>
      <c r="H15" s="18" t="s">
        <v>147</v>
      </c>
      <c r="I15" s="29"/>
      <c r="J15" s="17"/>
      <c r="AA15" s="16">
        <f>IF($E15="","",VLOOKUP($E15,'[1]Prep Sorteo'!$A$7:$M$71,10,FALSE))</f>
        <v>1</v>
      </c>
    </row>
    <row r="16" spans="1:27" s="15" customFormat="1" ht="9" customHeight="1">
      <c r="A16" s="27">
        <v>8</v>
      </c>
      <c r="B16" s="23">
        <f>IF($E16="","",VLOOKUP($E16,'[1]Prep Sorteo'!$A$7:$M$71,4,FALSE))</f>
        <v>0</v>
      </c>
      <c r="C16" s="22">
        <f>IF($E16="","",VLOOKUP($E16,'[1]Prep Sorteo'!$A$7:$M$71,9,FALSE))</f>
        <v>0</v>
      </c>
      <c r="D16" s="22">
        <f>IF($E16="","",VLOOKUP($E16,'[1]Prep Sorteo'!$A$7:$M$71,11,FALSE))</f>
        <v>0</v>
      </c>
      <c r="E16" s="21">
        <v>65</v>
      </c>
      <c r="F16" s="20" t="str">
        <f>IF($E16="","",CONCATENATE(VLOOKUP($E16,'[1]Prep Sorteo'!$A$7:$M$71,2,FALSE),", ",VLOOKUP($E16,'[1]Prep Sorteo'!$A$7:$M$71,3,FALSE)))</f>
        <v>Bye, </v>
      </c>
      <c r="G16" s="17"/>
      <c r="H16" s="19"/>
      <c r="I16" s="28"/>
      <c r="J16" s="30" t="s">
        <v>149</v>
      </c>
      <c r="AA16" s="16">
        <f>IF($E16="","",VLOOKUP($E16,'[1]Prep Sorteo'!$A$7:$M$71,10,FALSE))</f>
        <v>0</v>
      </c>
    </row>
    <row r="17" spans="1:27" s="15" customFormat="1" ht="9" customHeight="1">
      <c r="A17" s="27">
        <v>9</v>
      </c>
      <c r="B17" s="23">
        <f>IF($E17="","",VLOOKUP($E17,'[1]Prep Sorteo'!$A$7:$M$71,4,FALSE))</f>
        <v>5890787</v>
      </c>
      <c r="C17" s="22">
        <f>IF($E17="","",VLOOKUP($E17,'[1]Prep Sorteo'!$A$7:$M$71,9,FALSE))</f>
        <v>17365</v>
      </c>
      <c r="D17" s="22">
        <f>IF($E17="","",VLOOKUP($E17,'[1]Prep Sorteo'!$A$7:$M$71,11,FALSE))</f>
        <v>0</v>
      </c>
      <c r="E17" s="21">
        <v>25</v>
      </c>
      <c r="F17" s="26" t="str">
        <f>IF($E17="","",CONCATENATE(VLOOKUP($E17,'[1]Prep Sorteo'!$A$7:$M$71,2,FALSE),", ",VLOOKUP($E17,'[1]Prep Sorteo'!$A$7:$M$71,3,FALSE)))</f>
        <v>MIRO JURADO, DANIEL</v>
      </c>
      <c r="G17" s="37" t="s">
        <v>35</v>
      </c>
      <c r="H17" s="17"/>
      <c r="I17" s="29"/>
      <c r="J17" s="36" t="s">
        <v>143</v>
      </c>
      <c r="AA17" s="16">
        <f>IF($E17="","",VLOOKUP($E17,'[1]Prep Sorteo'!$A$7:$M$71,10,FALSE))</f>
        <v>2</v>
      </c>
    </row>
    <row r="18" spans="1:27" s="15" customFormat="1" ht="9" customHeight="1">
      <c r="A18" s="27">
        <v>10</v>
      </c>
      <c r="B18" s="23">
        <f>IF($E18="","",VLOOKUP($E18,'[1]Prep Sorteo'!$A$7:$M$71,4,FALSE))</f>
        <v>0</v>
      </c>
      <c r="C18" s="22">
        <f>IF($E18="","",VLOOKUP($E18,'[1]Prep Sorteo'!$A$7:$M$71,9,FALSE))</f>
        <v>0</v>
      </c>
      <c r="D18" s="22">
        <f>IF($E18="","",VLOOKUP($E18,'[1]Prep Sorteo'!$A$7:$M$71,11,FALSE))</f>
        <v>0</v>
      </c>
      <c r="E18" s="21">
        <v>65</v>
      </c>
      <c r="F18" s="20" t="str">
        <f>IF($E18="","",CONCATENATE(VLOOKUP($E18,'[1]Prep Sorteo'!$A$7:$M$71,2,FALSE),", ",VLOOKUP($E18,'[1]Prep Sorteo'!$A$7:$M$71,3,FALSE)))</f>
        <v>Bye, </v>
      </c>
      <c r="G18" s="28"/>
      <c r="H18" s="30" t="s">
        <v>35</v>
      </c>
      <c r="I18" s="29"/>
      <c r="J18" s="29"/>
      <c r="AA18" s="16">
        <f>IF($E18="","",VLOOKUP($E18,'[1]Prep Sorteo'!$A$7:$M$71,10,FALSE))</f>
        <v>0</v>
      </c>
    </row>
    <row r="19" spans="1:27" s="15" customFormat="1" ht="9" customHeight="1">
      <c r="A19" s="27">
        <v>11</v>
      </c>
      <c r="B19" s="23">
        <f>IF($E19="","",VLOOKUP($E19,'[1]Prep Sorteo'!$A$7:$M$71,4,FALSE))</f>
        <v>5878006</v>
      </c>
      <c r="C19" s="22" t="str">
        <f>IF($E19="","",VLOOKUP($E19,'[1]Prep Sorteo'!$A$7:$M$71,9,FALSE))</f>
        <v>s/c</v>
      </c>
      <c r="D19" s="22">
        <f>IF($E19="","",VLOOKUP($E19,'[1]Prep Sorteo'!$A$7:$M$71,11,FALSE))</f>
        <v>0</v>
      </c>
      <c r="E19" s="21">
        <v>35</v>
      </c>
      <c r="F19" s="26" t="str">
        <f>IF($E19="","",CONCATENATE(VLOOKUP($E19,'[1]Prep Sorteo'!$A$7:$M$71,2,FALSE),", ",VLOOKUP($E19,'[1]Prep Sorteo'!$A$7:$M$71,3,FALSE)))</f>
        <v>DURAHO NOGUERA, RAMON</v>
      </c>
      <c r="G19" s="25" t="s">
        <v>34</v>
      </c>
      <c r="H19" s="29" t="s">
        <v>114</v>
      </c>
      <c r="I19" s="29"/>
      <c r="J19" s="29"/>
      <c r="AA19" s="16">
        <f>IF($E19="","",VLOOKUP($E19,'[1]Prep Sorteo'!$A$7:$M$71,10,FALSE))</f>
        <v>0</v>
      </c>
    </row>
    <row r="20" spans="1:27" s="15" customFormat="1" ht="9" customHeight="1">
      <c r="A20" s="27">
        <v>12</v>
      </c>
      <c r="B20" s="23">
        <f>IF($E20="","",VLOOKUP($E20,'[1]Prep Sorteo'!$A$7:$M$71,4,FALSE))</f>
        <v>0</v>
      </c>
      <c r="C20" s="22">
        <f>IF($E20="","",VLOOKUP($E20,'[1]Prep Sorteo'!$A$7:$M$71,9,FALSE))</f>
        <v>0</v>
      </c>
      <c r="D20" s="22">
        <f>IF($E20="","",VLOOKUP($E20,'[1]Prep Sorteo'!$A$7:$M$71,11,FALSE))</f>
        <v>0</v>
      </c>
      <c r="E20" s="21">
        <v>65</v>
      </c>
      <c r="F20" s="20" t="str">
        <f>IF($E20="","",CONCATENATE(VLOOKUP($E20,'[1]Prep Sorteo'!$A$7:$M$71,2,FALSE),", ",VLOOKUP($E20,'[1]Prep Sorteo'!$A$7:$M$71,3,FALSE)))</f>
        <v>Bye, </v>
      </c>
      <c r="G20" s="18"/>
      <c r="H20" s="28"/>
      <c r="I20" s="25" t="s">
        <v>116</v>
      </c>
      <c r="J20" s="29"/>
      <c r="AA20" s="16">
        <f>IF($E20="","",VLOOKUP($E20,'[1]Prep Sorteo'!$A$7:$M$71,10,FALSE))</f>
        <v>0</v>
      </c>
    </row>
    <row r="21" spans="1:27" s="15" customFormat="1" ht="9" customHeight="1">
      <c r="A21" s="27">
        <v>13</v>
      </c>
      <c r="B21" s="23">
        <f>IF($E21="","",VLOOKUP($E21,'[1]Prep Sorteo'!$A$7:$M$71,4,FALSE))</f>
        <v>5889657</v>
      </c>
      <c r="C21" s="22">
        <f>IF($E21="","",VLOOKUP($E21,'[1]Prep Sorteo'!$A$7:$M$71,9,FALSE))</f>
        <v>16194</v>
      </c>
      <c r="D21" s="22">
        <f>IF($E21="","",VLOOKUP($E21,'[1]Prep Sorteo'!$A$7:$M$71,11,FALSE))</f>
        <v>0</v>
      </c>
      <c r="E21" s="21">
        <v>23</v>
      </c>
      <c r="F21" s="26" t="str">
        <f>IF($E21="","",CONCATENATE(VLOOKUP($E21,'[1]Prep Sorteo'!$A$7:$M$71,2,FALSE),", ",VLOOKUP($E21,'[1]Prep Sorteo'!$A$7:$M$71,3,FALSE)))</f>
        <v>ZAFORTEZA CERDA, PEDRO TOMA</v>
      </c>
      <c r="G21" s="30" t="s">
        <v>116</v>
      </c>
      <c r="H21" s="29"/>
      <c r="I21" s="17" t="s">
        <v>169</v>
      </c>
      <c r="J21" s="29"/>
      <c r="AA21" s="16">
        <f>IF($E21="","",VLOOKUP($E21,'[1]Prep Sorteo'!$A$7:$M$71,10,FALSE))</f>
        <v>3</v>
      </c>
    </row>
    <row r="22" spans="1:27" s="15" customFormat="1" ht="9" customHeight="1">
      <c r="A22" s="27">
        <v>14</v>
      </c>
      <c r="B22" s="23">
        <f>IF($E22="","",VLOOKUP($E22,'[1]Prep Sorteo'!$A$7:$M$71,4,FALSE))</f>
        <v>5884904</v>
      </c>
      <c r="C22" s="22" t="str">
        <f>IF($E22="","",VLOOKUP($E22,'[1]Prep Sorteo'!$A$7:$M$71,9,FALSE))</f>
        <v>s/c</v>
      </c>
      <c r="D22" s="22">
        <f>IF($E22="","",VLOOKUP($E22,'[1]Prep Sorteo'!$A$7:$M$71,11,FALSE))</f>
        <v>0</v>
      </c>
      <c r="E22" s="21">
        <v>38</v>
      </c>
      <c r="F22" s="20" t="str">
        <f>IF($E22="","",CONCATENATE(VLOOKUP($E22,'[1]Prep Sorteo'!$A$7:$M$71,2,FALSE),", ",VLOOKUP($E22,'[1]Prep Sorteo'!$A$7:$M$71,3,FALSE)))</f>
        <v>VALDIVIA DAVILA, DENNIS</v>
      </c>
      <c r="G22" s="28" t="s">
        <v>115</v>
      </c>
      <c r="H22" s="25" t="s">
        <v>116</v>
      </c>
      <c r="I22" s="17"/>
      <c r="J22" s="29"/>
      <c r="AA22" s="16">
        <f>IF($E22="","",VLOOKUP($E22,'[1]Prep Sorteo'!$A$7:$M$71,10,FALSE))</f>
        <v>0</v>
      </c>
    </row>
    <row r="23" spans="1:27" s="15" customFormat="1" ht="9" customHeight="1">
      <c r="A23" s="27">
        <v>15</v>
      </c>
      <c r="B23" s="23">
        <f>IF($E23="","",VLOOKUP($E23,'[1]Prep Sorteo'!$A$7:$M$71,4,FALSE))</f>
        <v>0</v>
      </c>
      <c r="C23" s="22">
        <f>IF($E23="","",VLOOKUP($E23,'[1]Prep Sorteo'!$A$7:$M$71,9,FALSE))</f>
        <v>0</v>
      </c>
      <c r="D23" s="22">
        <f>IF($E23="","",VLOOKUP($E23,'[1]Prep Sorteo'!$A$7:$M$71,11,FALSE))</f>
        <v>0</v>
      </c>
      <c r="E23" s="21">
        <v>65</v>
      </c>
      <c r="F23" s="26" t="str">
        <f>IF($E23="","",CONCATENATE(VLOOKUP($E23,'[1]Prep Sorteo'!$A$7:$M$71,2,FALSE),", ",VLOOKUP($E23,'[1]Prep Sorteo'!$A$7:$M$71,3,FALSE)))</f>
        <v>Bye, </v>
      </c>
      <c r="G23" s="25" t="s">
        <v>33</v>
      </c>
      <c r="H23" s="18" t="s">
        <v>150</v>
      </c>
      <c r="I23" s="17"/>
      <c r="J23" s="29"/>
      <c r="AA23" s="16">
        <f>IF($E23="","",VLOOKUP($E23,'[1]Prep Sorteo'!$A$7:$M$71,10,FALSE))</f>
        <v>0</v>
      </c>
    </row>
    <row r="24" spans="1:27" s="15" customFormat="1" ht="9" customHeight="1">
      <c r="A24" s="24">
        <v>16</v>
      </c>
      <c r="B24" s="23">
        <f>IF($E24="","",VLOOKUP($E24,'[1]Prep Sorteo'!$A$7:$M$71,4,FALSE))</f>
        <v>5879343</v>
      </c>
      <c r="C24" s="22">
        <f>IF($E24="","",VLOOKUP($E24,'[1]Prep Sorteo'!$A$7:$M$71,9,FALSE))</f>
        <v>6463</v>
      </c>
      <c r="D24" s="22">
        <f>IF($E24="","",VLOOKUP($E24,'[1]Prep Sorteo'!$A$7:$M$71,11,FALSE))</f>
        <v>0</v>
      </c>
      <c r="E24" s="21">
        <v>6</v>
      </c>
      <c r="F24" s="20" t="str">
        <f>IF($E24="","",CONCATENATE(VLOOKUP($E24,'[1]Prep Sorteo'!$A$7:$M$71,2,FALSE),", ",VLOOKUP($E24,'[1]Prep Sorteo'!$A$7:$M$71,3,FALSE)))</f>
        <v>MORENO MARZAL, JAVIER</v>
      </c>
      <c r="G24" s="17"/>
      <c r="H24" s="19"/>
      <c r="I24" s="17"/>
      <c r="J24" s="29"/>
      <c r="K24" s="35" t="s">
        <v>149</v>
      </c>
      <c r="AA24" s="16">
        <f>IF($E24="","",VLOOKUP($E24,'[1]Prep Sorteo'!$A$7:$M$71,10,FALSE))</f>
        <v>30</v>
      </c>
    </row>
    <row r="25" spans="1:27" s="15" customFormat="1" ht="9" customHeight="1">
      <c r="A25" s="24">
        <v>17</v>
      </c>
      <c r="B25" s="23">
        <f>IF($E25="","",VLOOKUP($E25,'[1]Prep Sorteo'!$A$7:$M$71,4,FALSE))</f>
        <v>5879468</v>
      </c>
      <c r="C25" s="22">
        <f>IF($E25="","",VLOOKUP($E25,'[1]Prep Sorteo'!$A$7:$M$71,9,FALSE))</f>
        <v>4416</v>
      </c>
      <c r="D25" s="22">
        <f>IF($E25="","",VLOOKUP($E25,'[1]Prep Sorteo'!$A$7:$M$71,11,FALSE))</f>
        <v>0</v>
      </c>
      <c r="E25" s="21">
        <v>4</v>
      </c>
      <c r="F25" s="26" t="str">
        <f>IF($E25="","",CONCATENATE(VLOOKUP($E25,'[1]Prep Sorteo'!$A$7:$M$71,2,FALSE),", ",VLOOKUP($E25,'[1]Prep Sorteo'!$A$7:$M$71,3,FALSE)))</f>
        <v>SUAREZ SANTANA, SAMUEL</v>
      </c>
      <c r="G25" s="30" t="s">
        <v>32</v>
      </c>
      <c r="H25" s="17"/>
      <c r="I25" s="17"/>
      <c r="J25" s="29"/>
      <c r="K25" s="34" t="s">
        <v>143</v>
      </c>
      <c r="AA25" s="16">
        <f>IF($E25="","",VLOOKUP($E25,'[1]Prep Sorteo'!$A$7:$M$71,10,FALSE))</f>
        <v>53</v>
      </c>
    </row>
    <row r="26" spans="1:27" s="15" customFormat="1" ht="9" customHeight="1">
      <c r="A26" s="27">
        <v>18</v>
      </c>
      <c r="B26" s="23">
        <f>IF($E26="","",VLOOKUP($E26,'[1]Prep Sorteo'!$A$7:$M$71,4,FALSE))</f>
        <v>0</v>
      </c>
      <c r="C26" s="22">
        <f>IF($E26="","",VLOOKUP($E26,'[1]Prep Sorteo'!$A$7:$M$71,9,FALSE))</f>
        <v>0</v>
      </c>
      <c r="D26" s="22">
        <f>IF($E26="","",VLOOKUP($E26,'[1]Prep Sorteo'!$A$7:$M$71,11,FALSE))</f>
        <v>0</v>
      </c>
      <c r="E26" s="21">
        <v>65</v>
      </c>
      <c r="F26" s="20" t="str">
        <f>IF($E26="","",CONCATENATE(VLOOKUP($E26,'[1]Prep Sorteo'!$A$7:$M$71,2,FALSE),", ",VLOOKUP($E26,'[1]Prep Sorteo'!$A$7:$M$71,3,FALSE)))</f>
        <v>Bye, </v>
      </c>
      <c r="G26" s="28"/>
      <c r="H26" s="30" t="s">
        <v>32</v>
      </c>
      <c r="I26" s="17"/>
      <c r="J26" s="29"/>
      <c r="K26" s="33"/>
      <c r="AA26" s="16">
        <f>IF($E26="","",VLOOKUP($E26,'[1]Prep Sorteo'!$A$7:$M$71,10,FALSE))</f>
        <v>0</v>
      </c>
    </row>
    <row r="27" spans="1:27" s="15" customFormat="1" ht="9" customHeight="1">
      <c r="A27" s="27">
        <v>19</v>
      </c>
      <c r="B27" s="23">
        <f>IF($E27="","",VLOOKUP($E27,'[1]Prep Sorteo'!$A$7:$M$71,4,FALSE))</f>
        <v>5865128</v>
      </c>
      <c r="C27" s="22" t="str">
        <f>IF($E27="","",VLOOKUP($E27,'[1]Prep Sorteo'!$A$7:$M$71,9,FALSE))</f>
        <v>s/c</v>
      </c>
      <c r="D27" s="22">
        <f>IF($E27="","",VLOOKUP($E27,'[1]Prep Sorteo'!$A$7:$M$71,11,FALSE))</f>
        <v>0</v>
      </c>
      <c r="E27" s="21">
        <v>37</v>
      </c>
      <c r="F27" s="26" t="str">
        <f>IF($E27="","",CONCATENATE(VLOOKUP($E27,'[1]Prep Sorteo'!$A$7:$M$71,2,FALSE),", ",VLOOKUP($E27,'[1]Prep Sorteo'!$A$7:$M$71,3,FALSE)))</f>
        <v>LLULL PERELLO, PERE</v>
      </c>
      <c r="G27" s="25" t="s">
        <v>118</v>
      </c>
      <c r="H27" s="29" t="s">
        <v>151</v>
      </c>
      <c r="I27" s="17"/>
      <c r="J27" s="29"/>
      <c r="K27" s="33"/>
      <c r="AA27" s="16">
        <f>IF($E27="","",VLOOKUP($E27,'[1]Prep Sorteo'!$A$7:$M$71,10,FALSE))</f>
        <v>0</v>
      </c>
    </row>
    <row r="28" spans="1:27" s="15" customFormat="1" ht="9" customHeight="1">
      <c r="A28" s="27">
        <v>20</v>
      </c>
      <c r="B28" s="23">
        <f>IF($E28="","",VLOOKUP($E28,'[1]Prep Sorteo'!$A$7:$M$71,4,FALSE))</f>
        <v>5889631</v>
      </c>
      <c r="C28" s="22">
        <f>IF($E28="","",VLOOKUP($E28,'[1]Prep Sorteo'!$A$7:$M$71,9,FALSE))</f>
        <v>13585</v>
      </c>
      <c r="D28" s="22">
        <f>IF($E28="","",VLOOKUP($E28,'[1]Prep Sorteo'!$A$7:$M$71,11,FALSE))</f>
        <v>0</v>
      </c>
      <c r="E28" s="21">
        <v>15</v>
      </c>
      <c r="F28" s="20" t="str">
        <f>IF($E28="","",CONCATENATE(VLOOKUP($E28,'[1]Prep Sorteo'!$A$7:$M$71,2,FALSE),", ",VLOOKUP($E28,'[1]Prep Sorteo'!$A$7:$M$71,3,FALSE)))</f>
        <v>FLAQUER MASSANET, JOAN</v>
      </c>
      <c r="G28" s="18" t="s">
        <v>117</v>
      </c>
      <c r="H28" s="28"/>
      <c r="I28" s="30" t="s">
        <v>32</v>
      </c>
      <c r="J28" s="29"/>
      <c r="K28" s="33"/>
      <c r="AA28" s="16">
        <f>IF($E28="","",VLOOKUP($E28,'[1]Prep Sorteo'!$A$7:$M$71,10,FALSE))</f>
        <v>6</v>
      </c>
    </row>
    <row r="29" spans="1:27" s="15" customFormat="1" ht="9" customHeight="1">
      <c r="A29" s="27">
        <v>21</v>
      </c>
      <c r="B29" s="23">
        <f>IF($E29="","",VLOOKUP($E29,'[1]Prep Sorteo'!$A$7:$M$71,4,FALSE))</f>
        <v>5891983</v>
      </c>
      <c r="C29" s="22" t="str">
        <f>IF($E29="","",VLOOKUP($E29,'[1]Prep Sorteo'!$A$7:$M$71,9,FALSE))</f>
        <v>s/c</v>
      </c>
      <c r="D29" s="22">
        <f>IF($E29="","",VLOOKUP($E29,'[1]Prep Sorteo'!$A$7:$M$71,11,FALSE))</f>
        <v>0</v>
      </c>
      <c r="E29" s="21">
        <v>34</v>
      </c>
      <c r="F29" s="26" t="str">
        <f>IF($E29="","",CONCATENATE(VLOOKUP($E29,'[1]Prep Sorteo'!$A$7:$M$71,2,FALSE),", ",VLOOKUP($E29,'[1]Prep Sorteo'!$A$7:$M$71,3,FALSE)))</f>
        <v>ANDZEVICIUS, GUIDAS</v>
      </c>
      <c r="G29" s="30" t="s">
        <v>31</v>
      </c>
      <c r="H29" s="29"/>
      <c r="I29" s="29" t="s">
        <v>122</v>
      </c>
      <c r="J29" s="29"/>
      <c r="K29" s="33"/>
      <c r="AA29" s="16">
        <f>IF($E29="","",VLOOKUP($E29,'[1]Prep Sorteo'!$A$7:$M$71,10,FALSE))</f>
        <v>0</v>
      </c>
    </row>
    <row r="30" spans="1:27" s="15" customFormat="1" ht="9" customHeight="1">
      <c r="A30" s="27">
        <v>22</v>
      </c>
      <c r="B30" s="23">
        <f>IF($E30="","",VLOOKUP($E30,'[1]Prep Sorteo'!$A$7:$M$71,4,FALSE))</f>
        <v>0</v>
      </c>
      <c r="C30" s="22">
        <f>IF($E30="","",VLOOKUP($E30,'[1]Prep Sorteo'!$A$7:$M$71,9,FALSE))</f>
        <v>0</v>
      </c>
      <c r="D30" s="22">
        <f>IF($E30="","",VLOOKUP($E30,'[1]Prep Sorteo'!$A$7:$M$71,11,FALSE))</f>
        <v>0</v>
      </c>
      <c r="E30" s="21">
        <v>65</v>
      </c>
      <c r="F30" s="20" t="str">
        <f>IF($E30="","",CONCATENATE(VLOOKUP($E30,'[1]Prep Sorteo'!$A$7:$M$71,2,FALSE),", ",VLOOKUP($E30,'[1]Prep Sorteo'!$A$7:$M$71,3,FALSE)))</f>
        <v>Bye, </v>
      </c>
      <c r="G30" s="28"/>
      <c r="H30" s="25" t="s">
        <v>30</v>
      </c>
      <c r="I30" s="29"/>
      <c r="J30" s="29"/>
      <c r="K30" s="33"/>
      <c r="AA30" s="16">
        <f>IF($E30="","",VLOOKUP($E30,'[1]Prep Sorteo'!$A$7:$M$71,10,FALSE))</f>
        <v>0</v>
      </c>
    </row>
    <row r="31" spans="1:27" s="15" customFormat="1" ht="9" customHeight="1">
      <c r="A31" s="27">
        <v>23</v>
      </c>
      <c r="B31" s="23">
        <f>IF($E31="","",VLOOKUP($E31,'[1]Prep Sorteo'!$A$7:$M$71,4,FALSE))</f>
        <v>5885374</v>
      </c>
      <c r="C31" s="22">
        <f>IF($E31="","",VLOOKUP($E31,'[1]Prep Sorteo'!$A$7:$M$71,9,FALSE))</f>
        <v>14317</v>
      </c>
      <c r="D31" s="22">
        <f>IF($E31="","",VLOOKUP($E31,'[1]Prep Sorteo'!$A$7:$M$71,11,FALSE))</f>
        <v>0</v>
      </c>
      <c r="E31" s="21">
        <v>18</v>
      </c>
      <c r="F31" s="26" t="str">
        <f>IF($E31="","",CONCATENATE(VLOOKUP($E31,'[1]Prep Sorteo'!$A$7:$M$71,2,FALSE),", ",VLOOKUP($E31,'[1]Prep Sorteo'!$A$7:$M$71,3,FALSE)))</f>
        <v>PALACIO VILA, JUAN MIGUE</v>
      </c>
      <c r="G31" s="25" t="s">
        <v>30</v>
      </c>
      <c r="H31" s="18" t="s">
        <v>193</v>
      </c>
      <c r="I31" s="29"/>
      <c r="J31" s="29"/>
      <c r="K31" s="33"/>
      <c r="AA31" s="16">
        <f>IF($E31="","",VLOOKUP($E31,'[1]Prep Sorteo'!$A$7:$M$71,10,FALSE))</f>
        <v>5</v>
      </c>
    </row>
    <row r="32" spans="1:27" s="15" customFormat="1" ht="9" customHeight="1">
      <c r="A32" s="27">
        <v>24</v>
      </c>
      <c r="B32" s="23">
        <f>IF($E32="","",VLOOKUP($E32,'[1]Prep Sorteo'!$A$7:$M$71,4,FALSE))</f>
        <v>0</v>
      </c>
      <c r="C32" s="22">
        <f>IF($E32="","",VLOOKUP($E32,'[1]Prep Sorteo'!$A$7:$M$71,9,FALSE))</f>
        <v>0</v>
      </c>
      <c r="D32" s="22">
        <f>IF($E32="","",VLOOKUP($E32,'[1]Prep Sorteo'!$A$7:$M$71,11,FALSE))</f>
        <v>0</v>
      </c>
      <c r="E32" s="21">
        <v>65</v>
      </c>
      <c r="F32" s="20" t="str">
        <f>IF($E32="","",CONCATENATE(VLOOKUP($E32,'[1]Prep Sorteo'!$A$7:$M$71,2,FALSE),", ",VLOOKUP($E32,'[1]Prep Sorteo'!$A$7:$M$71,3,FALSE)))</f>
        <v>Bye, </v>
      </c>
      <c r="G32" s="17"/>
      <c r="H32" s="19"/>
      <c r="I32" s="28"/>
      <c r="J32" s="25" t="s">
        <v>32</v>
      </c>
      <c r="K32" s="33"/>
      <c r="AA32" s="16">
        <f>IF($E32="","",VLOOKUP($E32,'[1]Prep Sorteo'!$A$7:$M$71,10,FALSE))</f>
        <v>0</v>
      </c>
    </row>
    <row r="33" spans="1:27" s="15" customFormat="1" ht="9" customHeight="1">
      <c r="A33" s="27">
        <v>25</v>
      </c>
      <c r="B33" s="23">
        <f>IF($E33="","",VLOOKUP($E33,'[1]Prep Sorteo'!$A$7:$M$71,4,FALSE))</f>
        <v>5876430</v>
      </c>
      <c r="C33" s="22">
        <f>IF($E33="","",VLOOKUP($E33,'[1]Prep Sorteo'!$A$7:$M$71,9,FALSE))</f>
        <v>12839</v>
      </c>
      <c r="D33" s="22">
        <f>IF($E33="","",VLOOKUP($E33,'[1]Prep Sorteo'!$A$7:$M$71,11,FALSE))</f>
        <v>0</v>
      </c>
      <c r="E33" s="21">
        <v>14</v>
      </c>
      <c r="F33" s="26" t="str">
        <f>IF($E33="","",CONCATENATE(VLOOKUP($E33,'[1]Prep Sorteo'!$A$7:$M$71,2,FALSE),", ",VLOOKUP($E33,'[1]Prep Sorteo'!$A$7:$M$71,3,FALSE)))</f>
        <v>FERRAGUT URREA, JAVIER</v>
      </c>
      <c r="G33" s="30" t="s">
        <v>29</v>
      </c>
      <c r="H33" s="17"/>
      <c r="I33" s="29"/>
      <c r="J33" s="18" t="s">
        <v>171</v>
      </c>
      <c r="K33" s="33"/>
      <c r="AA33" s="16">
        <f>IF($E33="","",VLOOKUP($E33,'[1]Prep Sorteo'!$A$7:$M$71,10,FALSE))</f>
        <v>7</v>
      </c>
    </row>
    <row r="34" spans="1:27" s="15" customFormat="1" ht="9" customHeight="1">
      <c r="A34" s="27">
        <v>26</v>
      </c>
      <c r="B34" s="23">
        <f>IF($E34="","",VLOOKUP($E34,'[1]Prep Sorteo'!$A$7:$M$71,4,FALSE))</f>
        <v>0</v>
      </c>
      <c r="C34" s="22">
        <f>IF($E34="","",VLOOKUP($E34,'[1]Prep Sorteo'!$A$7:$M$71,9,FALSE))</f>
        <v>0</v>
      </c>
      <c r="D34" s="22">
        <f>IF($E34="","",VLOOKUP($E34,'[1]Prep Sorteo'!$A$7:$M$71,11,FALSE))</f>
        <v>0</v>
      </c>
      <c r="E34" s="21">
        <v>65</v>
      </c>
      <c r="F34" s="20" t="str">
        <f>IF($E34="","",CONCATENATE(VLOOKUP($E34,'[1]Prep Sorteo'!$A$7:$M$71,2,FALSE),", ",VLOOKUP($E34,'[1]Prep Sorteo'!$A$7:$M$71,3,FALSE)))</f>
        <v>Bye, </v>
      </c>
      <c r="G34" s="28"/>
      <c r="H34" s="30" t="s">
        <v>29</v>
      </c>
      <c r="I34" s="29"/>
      <c r="J34" s="18"/>
      <c r="K34" s="33"/>
      <c r="AA34" s="16">
        <f>IF($E34="","",VLOOKUP($E34,'[1]Prep Sorteo'!$A$7:$M$71,10,FALSE))</f>
        <v>0</v>
      </c>
    </row>
    <row r="35" spans="1:27" s="15" customFormat="1" ht="9" customHeight="1">
      <c r="A35" s="27">
        <v>27</v>
      </c>
      <c r="B35" s="23">
        <f>IF($E35="","",VLOOKUP($E35,'[1]Prep Sorteo'!$A$7:$M$71,4,FALSE))</f>
        <v>5885332</v>
      </c>
      <c r="C35" s="22">
        <f>IF($E35="","",VLOOKUP($E35,'[1]Prep Sorteo'!$A$7:$M$71,9,FALSE))</f>
        <v>17365</v>
      </c>
      <c r="D35" s="22">
        <f>IF($E35="","",VLOOKUP($E35,'[1]Prep Sorteo'!$A$7:$M$71,11,FALSE))</f>
        <v>0</v>
      </c>
      <c r="E35" s="21">
        <v>26</v>
      </c>
      <c r="F35" s="26" t="str">
        <f>IF($E35="","",CONCATENATE(VLOOKUP($E35,'[1]Prep Sorteo'!$A$7:$M$71,2,FALSE),", ",VLOOKUP($E35,'[1]Prep Sorteo'!$A$7:$M$71,3,FALSE)))</f>
        <v>MUS CATALA, ENRIC</v>
      </c>
      <c r="G35" s="25" t="s">
        <v>28</v>
      </c>
      <c r="H35" s="29" t="s">
        <v>195</v>
      </c>
      <c r="I35" s="29"/>
      <c r="J35" s="18"/>
      <c r="K35" s="33"/>
      <c r="AA35" s="16">
        <f>IF($E35="","",VLOOKUP($E35,'[1]Prep Sorteo'!$A$7:$M$71,10,FALSE))</f>
        <v>2</v>
      </c>
    </row>
    <row r="36" spans="1:27" s="15" customFormat="1" ht="9" customHeight="1">
      <c r="A36" s="27">
        <v>28</v>
      </c>
      <c r="B36" s="23">
        <f>IF($E36="","",VLOOKUP($E36,'[1]Prep Sorteo'!$A$7:$M$71,4,FALSE))</f>
        <v>0</v>
      </c>
      <c r="C36" s="22">
        <f>IF($E36="","",VLOOKUP($E36,'[1]Prep Sorteo'!$A$7:$M$71,9,FALSE))</f>
        <v>0</v>
      </c>
      <c r="D36" s="22">
        <f>IF($E36="","",VLOOKUP($E36,'[1]Prep Sorteo'!$A$7:$M$71,11,FALSE))</f>
        <v>0</v>
      </c>
      <c r="E36" s="21">
        <v>65</v>
      </c>
      <c r="F36" s="20" t="str">
        <f>IF($E36="","",CONCATENATE(VLOOKUP($E36,'[1]Prep Sorteo'!$A$7:$M$71,2,FALSE),", ",VLOOKUP($E36,'[1]Prep Sorteo'!$A$7:$M$71,3,FALSE)))</f>
        <v>Bye, </v>
      </c>
      <c r="G36" s="18"/>
      <c r="H36" s="28"/>
      <c r="I36" s="25" t="s">
        <v>26</v>
      </c>
      <c r="J36" s="18"/>
      <c r="K36" s="33"/>
      <c r="AA36" s="16">
        <f>IF($E36="","",VLOOKUP($E36,'[1]Prep Sorteo'!$A$7:$M$71,10,FALSE))</f>
        <v>0</v>
      </c>
    </row>
    <row r="37" spans="1:27" s="15" customFormat="1" ht="9" customHeight="1">
      <c r="A37" s="27">
        <v>29</v>
      </c>
      <c r="B37" s="23">
        <f>IF($E37="","",VLOOKUP($E37,'[1]Prep Sorteo'!$A$7:$M$71,4,FALSE))</f>
        <v>0</v>
      </c>
      <c r="C37" s="22">
        <f>IF($E37="","",VLOOKUP($E37,'[1]Prep Sorteo'!$A$7:$M$71,9,FALSE))</f>
        <v>0</v>
      </c>
      <c r="D37" s="22">
        <f>IF($E37="","",VLOOKUP($E37,'[1]Prep Sorteo'!$A$7:$M$71,11,FALSE))</f>
        <v>0</v>
      </c>
      <c r="E37" s="21">
        <v>65</v>
      </c>
      <c r="F37" s="26" t="str">
        <f>IF($E37="","",CONCATENATE(VLOOKUP($E37,'[1]Prep Sorteo'!$A$7:$M$71,2,FALSE),", ",VLOOKUP($E37,'[1]Prep Sorteo'!$A$7:$M$71,3,FALSE)))</f>
        <v>Bye, </v>
      </c>
      <c r="G37" s="30" t="s">
        <v>27</v>
      </c>
      <c r="H37" s="29"/>
      <c r="I37" s="17" t="s">
        <v>194</v>
      </c>
      <c r="J37" s="18"/>
      <c r="K37" s="33"/>
      <c r="AA37" s="16">
        <f>IF($E37="","",VLOOKUP($E37,'[1]Prep Sorteo'!$A$7:$M$71,10,FALSE))</f>
        <v>0</v>
      </c>
    </row>
    <row r="38" spans="1:27" s="15" customFormat="1" ht="9" customHeight="1">
      <c r="A38" s="27">
        <v>30</v>
      </c>
      <c r="B38" s="23">
        <f>IF($E38="","",VLOOKUP($E38,'[1]Prep Sorteo'!$A$7:$M$71,4,FALSE))</f>
        <v>5885530</v>
      </c>
      <c r="C38" s="22">
        <f>IF($E38="","",VLOOKUP($E38,'[1]Prep Sorteo'!$A$7:$M$71,9,FALSE))</f>
        <v>14317</v>
      </c>
      <c r="D38" s="22">
        <f>IF($E38="","",VLOOKUP($E38,'[1]Prep Sorteo'!$A$7:$M$71,11,FALSE))</f>
        <v>0</v>
      </c>
      <c r="E38" s="21">
        <v>19</v>
      </c>
      <c r="F38" s="20" t="str">
        <f>IF($E38="","",CONCATENATE(VLOOKUP($E38,'[1]Prep Sorteo'!$A$7:$M$71,2,FALSE),", ",VLOOKUP($E38,'[1]Prep Sorteo'!$A$7:$M$71,3,FALSE)))</f>
        <v>VIVES MARCOS, PEDRO</v>
      </c>
      <c r="G38" s="28"/>
      <c r="H38" s="25" t="s">
        <v>26</v>
      </c>
      <c r="I38" s="17"/>
      <c r="J38" s="18"/>
      <c r="K38" s="33"/>
      <c r="AA38" s="16">
        <f>IF($E38="","",VLOOKUP($E38,'[1]Prep Sorteo'!$A$7:$M$71,10,FALSE))</f>
        <v>5</v>
      </c>
    </row>
    <row r="39" spans="1:27" s="15" customFormat="1" ht="9" customHeight="1">
      <c r="A39" s="27">
        <v>31</v>
      </c>
      <c r="B39" s="23">
        <f>IF($E39="","",VLOOKUP($E39,'[1]Prep Sorteo'!$A$7:$M$71,4,FALSE))</f>
        <v>0</v>
      </c>
      <c r="C39" s="22">
        <f>IF($E39="","",VLOOKUP($E39,'[1]Prep Sorteo'!$A$7:$M$71,9,FALSE))</f>
        <v>0</v>
      </c>
      <c r="D39" s="22">
        <f>IF($E39="","",VLOOKUP($E39,'[1]Prep Sorteo'!$A$7:$M$71,11,FALSE))</f>
        <v>0</v>
      </c>
      <c r="E39" s="21">
        <v>65</v>
      </c>
      <c r="F39" s="26" t="str">
        <f>IF($E39="","",CONCATENATE(VLOOKUP($E39,'[1]Prep Sorteo'!$A$7:$M$71,2,FALSE),", ",VLOOKUP($E39,'[1]Prep Sorteo'!$A$7:$M$71,3,FALSE)))</f>
        <v>Bye, </v>
      </c>
      <c r="G39" s="25" t="s">
        <v>26</v>
      </c>
      <c r="H39" s="18" t="s">
        <v>119</v>
      </c>
      <c r="I39" s="17"/>
      <c r="J39" s="18"/>
      <c r="K39" s="33"/>
      <c r="AA39" s="16">
        <f>IF($E39="","",VLOOKUP($E39,'[1]Prep Sorteo'!$A$7:$M$71,10,FALSE))</f>
        <v>0</v>
      </c>
    </row>
    <row r="40" spans="1:27" s="15" customFormat="1" ht="9" customHeight="1">
      <c r="A40" s="24">
        <v>32</v>
      </c>
      <c r="B40" s="23">
        <f>IF($E40="","",VLOOKUP($E40,'[1]Prep Sorteo'!$A$7:$M$71,4,FALSE))</f>
        <v>5872537</v>
      </c>
      <c r="C40" s="22">
        <f>IF($E40="","",VLOOKUP($E40,'[1]Prep Sorteo'!$A$7:$M$71,9,FALSE))</f>
        <v>7003</v>
      </c>
      <c r="D40" s="22">
        <f>IF($E40="","",VLOOKUP($E40,'[1]Prep Sorteo'!$A$7:$M$71,11,FALSE))</f>
        <v>0</v>
      </c>
      <c r="E40" s="21">
        <v>7</v>
      </c>
      <c r="F40" s="20" t="str">
        <f>IF($E40="","",CONCATENATE(VLOOKUP($E40,'[1]Prep Sorteo'!$A$7:$M$71,2,FALSE),", ",VLOOKUP($E40,'[1]Prep Sorteo'!$A$7:$M$71,3,FALSE)))</f>
        <v>FULLANA SIMONET, JAIME</v>
      </c>
      <c r="G40" s="17"/>
      <c r="H40" s="19"/>
      <c r="I40" s="18"/>
      <c r="J40" s="18"/>
      <c r="K40" s="33"/>
      <c r="AA40" s="16">
        <f>IF($E40="","",VLOOKUP($E40,'[1]Prep Sorteo'!$A$7:$M$71,10,FALSE))</f>
        <v>26</v>
      </c>
    </row>
    <row r="41" spans="1:27" s="15" customFormat="1" ht="9" customHeight="1">
      <c r="A41" s="24">
        <v>33</v>
      </c>
      <c r="B41" s="23">
        <f>IF($E41="","",VLOOKUP($E41,'[1]Prep Sorteo'!$A$7:$M$71,4,FALSE))</f>
        <v>5876571</v>
      </c>
      <c r="C41" s="22">
        <f>IF($E41="","",VLOOKUP($E41,'[1]Prep Sorteo'!$A$7:$M$71,9,FALSE))</f>
        <v>5647</v>
      </c>
      <c r="D41" s="22">
        <f>IF($E41="","",VLOOKUP($E41,'[1]Prep Sorteo'!$A$7:$M$71,11,FALSE))</f>
        <v>0</v>
      </c>
      <c r="E41" s="21">
        <v>5</v>
      </c>
      <c r="F41" s="26" t="str">
        <f>IF($E41="","",CONCATENATE(VLOOKUP($E41,'[1]Prep Sorteo'!$A$7:$M$71,2,FALSE),", ",VLOOKUP($E41,'[1]Prep Sorteo'!$A$7:$M$71,3,FALSE)))</f>
        <v>ROSELLI SEBASTIAN, BRENNO</v>
      </c>
      <c r="G41" s="30" t="s">
        <v>25</v>
      </c>
      <c r="H41" s="17"/>
      <c r="I41" s="17"/>
      <c r="J41" s="18" t="s">
        <v>24</v>
      </c>
      <c r="K41" s="32" t="s">
        <v>12</v>
      </c>
      <c r="AA41" s="16">
        <f>IF($E41="","",VLOOKUP($E41,'[1]Prep Sorteo'!$A$7:$M$71,10,FALSE))</f>
        <v>37</v>
      </c>
    </row>
    <row r="42" spans="1:27" s="15" customFormat="1" ht="9" customHeight="1">
      <c r="A42" s="27">
        <v>34</v>
      </c>
      <c r="B42" s="23">
        <f>IF($E42="","",VLOOKUP($E42,'[1]Prep Sorteo'!$A$7:$M$71,4,FALSE))</f>
        <v>0</v>
      </c>
      <c r="C42" s="22">
        <f>IF($E42="","",VLOOKUP($E42,'[1]Prep Sorteo'!$A$7:$M$71,9,FALSE))</f>
        <v>0</v>
      </c>
      <c r="D42" s="22">
        <f>IF($E42="","",VLOOKUP($E42,'[1]Prep Sorteo'!$A$7:$M$71,11,FALSE))</f>
        <v>0</v>
      </c>
      <c r="E42" s="21">
        <v>65</v>
      </c>
      <c r="F42" s="20" t="str">
        <f>IF($E42="","",CONCATENATE(VLOOKUP($E42,'[1]Prep Sorteo'!$A$7:$M$71,2,FALSE),", ",VLOOKUP($E42,'[1]Prep Sorteo'!$A$7:$M$71,3,FALSE)))</f>
        <v>Bye, </v>
      </c>
      <c r="G42" s="28"/>
      <c r="H42" s="30" t="s">
        <v>25</v>
      </c>
      <c r="I42" s="17"/>
      <c r="J42" s="18"/>
      <c r="K42" s="34" t="s">
        <v>174</v>
      </c>
      <c r="AA42" s="16">
        <f>IF($E42="","",VLOOKUP($E42,'[1]Prep Sorteo'!$A$7:$M$71,10,FALSE))</f>
        <v>0</v>
      </c>
    </row>
    <row r="43" spans="1:27" s="15" customFormat="1" ht="9" customHeight="1">
      <c r="A43" s="27">
        <v>35</v>
      </c>
      <c r="B43" s="23">
        <f>IF($E43="","",VLOOKUP($E43,'[1]Prep Sorteo'!$A$7:$M$71,4,FALSE))</f>
        <v>5885548</v>
      </c>
      <c r="C43" s="22">
        <f>IF($E43="","",VLOOKUP($E43,'[1]Prep Sorteo'!$A$7:$M$71,9,FALSE))</f>
        <v>11230</v>
      </c>
      <c r="D43" s="22">
        <f>IF($E43="","",VLOOKUP($E43,'[1]Prep Sorteo'!$A$7:$M$71,11,FALSE))</f>
        <v>0</v>
      </c>
      <c r="E43" s="21">
        <v>12</v>
      </c>
      <c r="F43" s="26" t="str">
        <f>IF($E43="","",CONCATENATE(VLOOKUP($E43,'[1]Prep Sorteo'!$A$7:$M$71,2,FALSE),", ",VLOOKUP($E43,'[1]Prep Sorteo'!$A$7:$M$71,3,FALSE)))</f>
        <v>RAMIS SUREDA, GUILLEM</v>
      </c>
      <c r="G43" s="25" t="s">
        <v>121</v>
      </c>
      <c r="H43" s="29" t="s">
        <v>159</v>
      </c>
      <c r="I43" s="17"/>
      <c r="J43" s="18"/>
      <c r="K43" s="33"/>
      <c r="AA43" s="16">
        <f>IF($E43="","",VLOOKUP($E43,'[1]Prep Sorteo'!$A$7:$M$71,10,FALSE))</f>
        <v>10</v>
      </c>
    </row>
    <row r="44" spans="1:27" s="15" customFormat="1" ht="9" customHeight="1">
      <c r="A44" s="27">
        <v>36</v>
      </c>
      <c r="B44" s="23">
        <f>IF($E44="","",VLOOKUP($E44,'[1]Prep Sorteo'!$A$7:$M$71,4,FALSE))</f>
        <v>5890745</v>
      </c>
      <c r="C44" s="22">
        <f>IF($E44="","",VLOOKUP($E44,'[1]Prep Sorteo'!$A$7:$M$71,9,FALSE))</f>
        <v>16194</v>
      </c>
      <c r="D44" s="22">
        <f>IF($E44="","",VLOOKUP($E44,'[1]Prep Sorteo'!$A$7:$M$71,11,FALSE))</f>
        <v>0</v>
      </c>
      <c r="E44" s="21">
        <v>22</v>
      </c>
      <c r="F44" s="20" t="str">
        <f>IF($E44="","",CONCATENATE(VLOOKUP($E44,'[1]Prep Sorteo'!$A$7:$M$71,2,FALSE),", ",VLOOKUP($E44,'[1]Prep Sorteo'!$A$7:$M$71,3,FALSE)))</f>
        <v>TRIBALDO RODRIGUEZ, GASPAR EMI</v>
      </c>
      <c r="G44" s="18" t="s">
        <v>120</v>
      </c>
      <c r="H44" s="28"/>
      <c r="I44" s="30" t="s">
        <v>23</v>
      </c>
      <c r="J44" s="18"/>
      <c r="K44" s="33"/>
      <c r="AA44" s="16">
        <f>IF($E44="","",VLOOKUP($E44,'[1]Prep Sorteo'!$A$7:$M$71,10,FALSE))</f>
        <v>3</v>
      </c>
    </row>
    <row r="45" spans="1:27" s="15" customFormat="1" ht="9" customHeight="1">
      <c r="A45" s="27">
        <v>37</v>
      </c>
      <c r="B45" s="23">
        <f>IF($E45="","",VLOOKUP($E45,'[1]Prep Sorteo'!$A$7:$M$71,4,FALSE))</f>
        <v>5882495</v>
      </c>
      <c r="C45" s="22">
        <f>IF($E45="","",VLOOKUP($E45,'[1]Prep Sorteo'!$A$7:$M$71,9,FALSE))</f>
        <v>10807</v>
      </c>
      <c r="D45" s="22">
        <f>IF($E45="","",VLOOKUP($E45,'[1]Prep Sorteo'!$A$7:$M$71,11,FALSE))</f>
        <v>0</v>
      </c>
      <c r="E45" s="21">
        <v>11</v>
      </c>
      <c r="F45" s="26" t="str">
        <f>IF($E45="","",CONCATENATE(VLOOKUP($E45,'[1]Prep Sorteo'!$A$7:$M$71,2,FALSE),", ",VLOOKUP($E45,'[1]Prep Sorteo'!$A$7:$M$71,3,FALSE)))</f>
        <v>MANRESA GELABERT, JAUME</v>
      </c>
      <c r="G45" s="30" t="s">
        <v>23</v>
      </c>
      <c r="H45" s="29"/>
      <c r="I45" s="29" t="s">
        <v>170</v>
      </c>
      <c r="J45" s="18"/>
      <c r="K45" s="33"/>
      <c r="AA45" s="16">
        <f>IF($E45="","",VLOOKUP($E45,'[1]Prep Sorteo'!$A$7:$M$71,10,FALSE))</f>
        <v>11</v>
      </c>
    </row>
    <row r="46" spans="1:27" s="15" customFormat="1" ht="9" customHeight="1">
      <c r="A46" s="27">
        <v>38</v>
      </c>
      <c r="B46" s="23">
        <f>IF($E46="","",VLOOKUP($E46,'[1]Prep Sorteo'!$A$7:$M$71,4,FALSE))</f>
        <v>0</v>
      </c>
      <c r="C46" s="22">
        <f>IF($E46="","",VLOOKUP($E46,'[1]Prep Sorteo'!$A$7:$M$71,9,FALSE))</f>
        <v>0</v>
      </c>
      <c r="D46" s="22">
        <f>IF($E46="","",VLOOKUP($E46,'[1]Prep Sorteo'!$A$7:$M$71,11,FALSE))</f>
        <v>0</v>
      </c>
      <c r="E46" s="21">
        <v>65</v>
      </c>
      <c r="F46" s="20" t="str">
        <f>IF($E46="","",CONCATENATE(VLOOKUP($E46,'[1]Prep Sorteo'!$A$7:$M$71,2,FALSE),", ",VLOOKUP($E46,'[1]Prep Sorteo'!$A$7:$M$71,3,FALSE)))</f>
        <v>Bye, </v>
      </c>
      <c r="G46" s="28"/>
      <c r="H46" s="25" t="s">
        <v>23</v>
      </c>
      <c r="I46" s="29"/>
      <c r="J46" s="18"/>
      <c r="K46" s="33"/>
      <c r="AA46" s="16">
        <f>IF($E46="","",VLOOKUP($E46,'[1]Prep Sorteo'!$A$7:$M$71,10,FALSE))</f>
        <v>0</v>
      </c>
    </row>
    <row r="47" spans="1:27" s="15" customFormat="1" ht="9" customHeight="1">
      <c r="A47" s="27">
        <v>39</v>
      </c>
      <c r="B47" s="23">
        <f>IF($E47="","",VLOOKUP($E47,'[1]Prep Sorteo'!$A$7:$M$71,4,FALSE))</f>
        <v>5890753</v>
      </c>
      <c r="C47" s="22">
        <f>IF($E47="","",VLOOKUP($E47,'[1]Prep Sorteo'!$A$7:$M$71,9,FALSE))</f>
        <v>15174</v>
      </c>
      <c r="D47" s="22">
        <f>IF($E47="","",VLOOKUP($E47,'[1]Prep Sorteo'!$A$7:$M$71,11,FALSE))</f>
        <v>0</v>
      </c>
      <c r="E47" s="21">
        <v>20</v>
      </c>
      <c r="F47" s="26" t="str">
        <f>IF($E47="","",CONCATENATE(VLOOKUP($E47,'[1]Prep Sorteo'!$A$7:$M$71,2,FALSE),", ",VLOOKUP($E47,'[1]Prep Sorteo'!$A$7:$M$71,3,FALSE)))</f>
        <v>CARDONA GESTEIRA, ALEJANDRO</v>
      </c>
      <c r="G47" s="25" t="s">
        <v>22</v>
      </c>
      <c r="H47" s="18" t="s">
        <v>122</v>
      </c>
      <c r="I47" s="29"/>
      <c r="J47" s="18"/>
      <c r="K47" s="33"/>
      <c r="AA47" s="16">
        <f>IF($E47="","",VLOOKUP($E47,'[1]Prep Sorteo'!$A$7:$M$71,10,FALSE))</f>
        <v>4</v>
      </c>
    </row>
    <row r="48" spans="1:27" s="15" customFormat="1" ht="9" customHeight="1">
      <c r="A48" s="27">
        <v>40</v>
      </c>
      <c r="B48" s="23">
        <f>IF($E48="","",VLOOKUP($E48,'[1]Prep Sorteo'!$A$7:$M$71,4,FALSE))</f>
        <v>0</v>
      </c>
      <c r="C48" s="22">
        <f>IF($E48="","",VLOOKUP($E48,'[1]Prep Sorteo'!$A$7:$M$71,9,FALSE))</f>
        <v>0</v>
      </c>
      <c r="D48" s="22">
        <f>IF($E48="","",VLOOKUP($E48,'[1]Prep Sorteo'!$A$7:$M$71,11,FALSE))</f>
        <v>0</v>
      </c>
      <c r="E48" s="21">
        <v>65</v>
      </c>
      <c r="F48" s="20" t="str">
        <f>IF($E48="","",CONCATENATE(VLOOKUP($E48,'[1]Prep Sorteo'!$A$7:$M$71,2,FALSE),", ",VLOOKUP($E48,'[1]Prep Sorteo'!$A$7:$M$71,3,FALSE)))</f>
        <v>Bye, </v>
      </c>
      <c r="G48" s="17"/>
      <c r="H48" s="19"/>
      <c r="I48" s="28"/>
      <c r="J48" s="30" t="s">
        <v>152</v>
      </c>
      <c r="K48" s="33"/>
      <c r="AA48" s="16">
        <f>IF($E48="","",VLOOKUP($E48,'[1]Prep Sorteo'!$A$7:$M$71,10,FALSE))</f>
        <v>0</v>
      </c>
    </row>
    <row r="49" spans="1:27" s="15" customFormat="1" ht="9" customHeight="1">
      <c r="A49" s="27">
        <v>41</v>
      </c>
      <c r="B49" s="23">
        <f>IF($E49="","",VLOOKUP($E49,'[1]Prep Sorteo'!$A$7:$M$71,4,FALSE))</f>
        <v>5885522</v>
      </c>
      <c r="C49" s="22">
        <f>IF($E49="","",VLOOKUP($E49,'[1]Prep Sorteo'!$A$7:$M$71,9,FALSE))</f>
        <v>19921</v>
      </c>
      <c r="D49" s="22">
        <f>IF($E49="","",VLOOKUP($E49,'[1]Prep Sorteo'!$A$7:$M$71,11,FALSE))</f>
        <v>0</v>
      </c>
      <c r="E49" s="21">
        <v>29</v>
      </c>
      <c r="F49" s="26" t="str">
        <f>IF($E49="","",CONCATENATE(VLOOKUP($E49,'[1]Prep Sorteo'!$A$7:$M$71,2,FALSE),", ",VLOOKUP($E49,'[1]Prep Sorteo'!$A$7:$M$71,3,FALSE)))</f>
        <v>GIBANEL VELASCO, LLOREN</v>
      </c>
      <c r="G49" s="30" t="s">
        <v>21</v>
      </c>
      <c r="H49" s="17"/>
      <c r="I49" s="29"/>
      <c r="J49" s="29" t="s">
        <v>151</v>
      </c>
      <c r="K49" s="33"/>
      <c r="AA49" s="16">
        <f>IF($E49="","",VLOOKUP($E49,'[1]Prep Sorteo'!$A$7:$M$71,10,FALSE))</f>
        <v>1</v>
      </c>
    </row>
    <row r="50" spans="1:27" s="15" customFormat="1" ht="9" customHeight="1">
      <c r="A50" s="27">
        <v>42</v>
      </c>
      <c r="B50" s="23">
        <f>IF($E50="","",VLOOKUP($E50,'[1]Prep Sorteo'!$A$7:$M$71,4,FALSE))</f>
        <v>0</v>
      </c>
      <c r="C50" s="22">
        <f>IF($E50="","",VLOOKUP($E50,'[1]Prep Sorteo'!$A$7:$M$71,9,FALSE))</f>
        <v>0</v>
      </c>
      <c r="D50" s="22">
        <f>IF($E50="","",VLOOKUP($E50,'[1]Prep Sorteo'!$A$7:$M$71,11,FALSE))</f>
        <v>0</v>
      </c>
      <c r="E50" s="21">
        <v>65</v>
      </c>
      <c r="F50" s="20" t="str">
        <f>IF($E50="","",CONCATENATE(VLOOKUP($E50,'[1]Prep Sorteo'!$A$7:$M$71,2,FALSE),", ",VLOOKUP($E50,'[1]Prep Sorteo'!$A$7:$M$71,3,FALSE)))</f>
        <v>Bye, </v>
      </c>
      <c r="G50" s="28"/>
      <c r="H50" s="30" t="s">
        <v>20</v>
      </c>
      <c r="I50" s="29"/>
      <c r="J50" s="29"/>
      <c r="K50" s="33"/>
      <c r="AA50" s="16">
        <f>IF($E50="","",VLOOKUP($E50,'[1]Prep Sorteo'!$A$7:$M$71,10,FALSE))</f>
        <v>0</v>
      </c>
    </row>
    <row r="51" spans="1:27" s="15" customFormat="1" ht="9" customHeight="1">
      <c r="A51" s="27">
        <v>43</v>
      </c>
      <c r="B51" s="23">
        <f>IF($E51="","",VLOOKUP($E51,'[1]Prep Sorteo'!$A$7:$M$71,4,FALSE))</f>
        <v>5889673</v>
      </c>
      <c r="C51" s="22">
        <f>IF($E51="","",VLOOKUP($E51,'[1]Prep Sorteo'!$A$7:$M$71,9,FALSE))</f>
        <v>19921</v>
      </c>
      <c r="D51" s="22">
        <f>IF($E51="","",VLOOKUP($E51,'[1]Prep Sorteo'!$A$7:$M$71,11,FALSE))</f>
        <v>0</v>
      </c>
      <c r="E51" s="21">
        <v>27</v>
      </c>
      <c r="F51" s="26" t="str">
        <f>IF($E51="","",CONCATENATE(VLOOKUP($E51,'[1]Prep Sorteo'!$A$7:$M$71,2,FALSE),", ",VLOOKUP($E51,'[1]Prep Sorteo'!$A$7:$M$71,3,FALSE)))</f>
        <v>CALVO ROMERO, DANIEL</v>
      </c>
      <c r="G51" s="25" t="s">
        <v>20</v>
      </c>
      <c r="H51" s="29" t="s">
        <v>123</v>
      </c>
      <c r="I51" s="29"/>
      <c r="J51" s="29"/>
      <c r="K51" s="33"/>
      <c r="AA51" s="16">
        <f>IF($E51="","",VLOOKUP($E51,'[1]Prep Sorteo'!$A$7:$M$71,10,FALSE))</f>
        <v>1</v>
      </c>
    </row>
    <row r="52" spans="1:27" s="15" customFormat="1" ht="9" customHeight="1">
      <c r="A52" s="27">
        <v>44</v>
      </c>
      <c r="B52" s="23">
        <f>IF($E52="","",VLOOKUP($E52,'[1]Prep Sorteo'!$A$7:$M$71,4,FALSE))</f>
        <v>0</v>
      </c>
      <c r="C52" s="22">
        <f>IF($E52="","",VLOOKUP($E52,'[1]Prep Sorteo'!$A$7:$M$71,9,FALSE))</f>
        <v>0</v>
      </c>
      <c r="D52" s="22">
        <f>IF($E52="","",VLOOKUP($E52,'[1]Prep Sorteo'!$A$7:$M$71,11,FALSE))</f>
        <v>0</v>
      </c>
      <c r="E52" s="21">
        <v>65</v>
      </c>
      <c r="F52" s="20" t="str">
        <f>IF($E52="","",CONCATENATE(VLOOKUP($E52,'[1]Prep Sorteo'!$A$7:$M$71,2,FALSE),", ",VLOOKUP($E52,'[1]Prep Sorteo'!$A$7:$M$71,3,FALSE)))</f>
        <v>Bye, </v>
      </c>
      <c r="G52" s="18"/>
      <c r="H52" s="29"/>
      <c r="I52" s="25" t="s">
        <v>152</v>
      </c>
      <c r="J52" s="29"/>
      <c r="K52" s="33"/>
      <c r="AA52" s="16">
        <f>IF($E52="","",VLOOKUP($E52,'[1]Prep Sorteo'!$A$7:$M$71,10,FALSE))</f>
        <v>0</v>
      </c>
    </row>
    <row r="53" spans="1:27" s="15" customFormat="1" ht="9" customHeight="1">
      <c r="A53" s="27">
        <v>45</v>
      </c>
      <c r="B53" s="23">
        <f>IF($E53="","",VLOOKUP($E53,'[1]Prep Sorteo'!$A$7:$M$71,4,FALSE))</f>
        <v>5880100</v>
      </c>
      <c r="C53" s="22">
        <f>IF($E53="","",VLOOKUP($E53,'[1]Prep Sorteo'!$A$7:$M$71,9,FALSE))</f>
        <v>16194</v>
      </c>
      <c r="D53" s="22">
        <f>IF($E53="","",VLOOKUP($E53,'[1]Prep Sorteo'!$A$7:$M$71,11,FALSE))</f>
        <v>0</v>
      </c>
      <c r="E53" s="21">
        <v>21</v>
      </c>
      <c r="F53" s="26" t="str">
        <f>IF($E53="","",CONCATENATE(VLOOKUP($E53,'[1]Prep Sorteo'!$A$7:$M$71,2,FALSE),", ",VLOOKUP($E53,'[1]Prep Sorteo'!$A$7:$M$71,3,FALSE)))</f>
        <v>MOREY JUAN, MANEL</v>
      </c>
      <c r="G53" s="30" t="s">
        <v>124</v>
      </c>
      <c r="H53" s="29"/>
      <c r="I53" s="17" t="s">
        <v>168</v>
      </c>
      <c r="J53" s="29"/>
      <c r="K53" s="33"/>
      <c r="AA53" s="16">
        <f>IF($E53="","",VLOOKUP($E53,'[1]Prep Sorteo'!$A$7:$M$71,10,FALSE))</f>
        <v>3</v>
      </c>
    </row>
    <row r="54" spans="1:27" s="15" customFormat="1" ht="9" customHeight="1">
      <c r="A54" s="27">
        <v>46</v>
      </c>
      <c r="B54" s="23">
        <f>IF($E54="","",VLOOKUP($E54,'[1]Prep Sorteo'!$A$7:$M$71,4,FALSE))</f>
        <v>5886132</v>
      </c>
      <c r="C54" s="22">
        <f>IF($E54="","",VLOOKUP($E54,'[1]Prep Sorteo'!$A$7:$M$71,9,FALSE))</f>
        <v>10459</v>
      </c>
      <c r="D54" s="22">
        <f>IF($E54="","",VLOOKUP($E54,'[1]Prep Sorteo'!$A$7:$M$71,11,FALSE))</f>
        <v>0</v>
      </c>
      <c r="E54" s="21">
        <v>10</v>
      </c>
      <c r="F54" s="20" t="str">
        <f>IF($E54="","",CONCATENATE(VLOOKUP($E54,'[1]Prep Sorteo'!$A$7:$M$71,2,FALSE),", ",VLOOKUP($E54,'[1]Prep Sorteo'!$A$7:$M$71,3,FALSE)))</f>
        <v>ZAPATA GONZALEZ, DAVID</v>
      </c>
      <c r="G54" s="28" t="s">
        <v>117</v>
      </c>
      <c r="H54" s="25" t="s">
        <v>152</v>
      </c>
      <c r="I54" s="17"/>
      <c r="J54" s="29"/>
      <c r="K54" s="33"/>
      <c r="AA54" s="16">
        <f>IF($E54="","",VLOOKUP($E54,'[1]Prep Sorteo'!$A$7:$M$71,10,FALSE))</f>
        <v>12</v>
      </c>
    </row>
    <row r="55" spans="1:27" s="15" customFormat="1" ht="9" customHeight="1">
      <c r="A55" s="27">
        <v>47</v>
      </c>
      <c r="B55" s="23">
        <f>IF($E55="","",VLOOKUP($E55,'[1]Prep Sorteo'!$A$7:$M$71,4,FALSE))</f>
        <v>0</v>
      </c>
      <c r="C55" s="22">
        <f>IF($E55="","",VLOOKUP($E55,'[1]Prep Sorteo'!$A$7:$M$71,9,FALSE))</f>
        <v>0</v>
      </c>
      <c r="D55" s="22">
        <f>IF($E55="","",VLOOKUP($E55,'[1]Prep Sorteo'!$A$7:$M$71,11,FALSE))</f>
        <v>0</v>
      </c>
      <c r="E55" s="21">
        <v>65</v>
      </c>
      <c r="F55" s="26" t="str">
        <f>IF($E55="","",CONCATENATE(VLOOKUP($E55,'[1]Prep Sorteo'!$A$7:$M$71,2,FALSE),", ",VLOOKUP($E55,'[1]Prep Sorteo'!$A$7:$M$71,3,FALSE)))</f>
        <v>Bye, </v>
      </c>
      <c r="G55" s="25" t="s">
        <v>19</v>
      </c>
      <c r="H55" s="18" t="s">
        <v>153</v>
      </c>
      <c r="I55" s="17"/>
      <c r="J55" s="29"/>
      <c r="K55" s="33"/>
      <c r="AA55" s="16">
        <f>IF($E55="","",VLOOKUP($E55,'[1]Prep Sorteo'!$A$7:$M$71,10,FALSE))</f>
        <v>0</v>
      </c>
    </row>
    <row r="56" spans="1:27" s="15" customFormat="1" ht="9" customHeight="1">
      <c r="A56" s="24">
        <v>48</v>
      </c>
      <c r="B56" s="23">
        <f>IF($E56="","",VLOOKUP($E56,'[1]Prep Sorteo'!$A$7:$M$71,4,FALSE))</f>
        <v>5876414</v>
      </c>
      <c r="C56" s="22">
        <f>IF($E56="","",VLOOKUP($E56,'[1]Prep Sorteo'!$A$7:$M$71,9,FALSE))</f>
        <v>4121</v>
      </c>
      <c r="D56" s="22">
        <f>IF($E56="","",VLOOKUP($E56,'[1]Prep Sorteo'!$A$7:$M$71,11,FALSE))</f>
        <v>0</v>
      </c>
      <c r="E56" s="21">
        <v>3</v>
      </c>
      <c r="F56" s="20" t="str">
        <f>IF($E56="","",CONCATENATE(VLOOKUP($E56,'[1]Prep Sorteo'!$A$7:$M$71,2,FALSE),", ",VLOOKUP($E56,'[1]Prep Sorteo'!$A$7:$M$71,3,FALSE)))</f>
        <v>BORRAS ISERN, JOAN BAUTI</v>
      </c>
      <c r="G56" s="17"/>
      <c r="H56" s="19"/>
      <c r="I56" s="17"/>
      <c r="J56" s="29"/>
      <c r="K56" s="32" t="s">
        <v>12</v>
      </c>
      <c r="AA56" s="16">
        <f>IF($E56="","",VLOOKUP($E56,'[1]Prep Sorteo'!$A$7:$M$71,10,FALSE))</f>
        <v>59</v>
      </c>
    </row>
    <row r="57" spans="1:27" s="15" customFormat="1" ht="9" customHeight="1">
      <c r="A57" s="24">
        <v>49</v>
      </c>
      <c r="B57" s="23">
        <f>IF($E57="","",VLOOKUP($E57,'[1]Prep Sorteo'!$A$7:$M$71,4,FALSE))</f>
        <v>5879591</v>
      </c>
      <c r="C57" s="22">
        <f>IF($E57="","",VLOOKUP($E57,'[1]Prep Sorteo'!$A$7:$M$71,9,FALSE))</f>
        <v>8601</v>
      </c>
      <c r="D57" s="22">
        <f>IF($E57="","",VLOOKUP($E57,'[1]Prep Sorteo'!$A$7:$M$71,11,FALSE))</f>
        <v>0</v>
      </c>
      <c r="E57" s="21">
        <v>8</v>
      </c>
      <c r="F57" s="26" t="str">
        <f>IF($E57="","",CONCATENATE(VLOOKUP($E57,'[1]Prep Sorteo'!$A$7:$M$71,2,FALSE),", ",VLOOKUP($E57,'[1]Prep Sorteo'!$A$7:$M$71,3,FALSE)))</f>
        <v>BOU SASTRE, JORDI</v>
      </c>
      <c r="G57" s="30" t="s">
        <v>18</v>
      </c>
      <c r="H57" s="17"/>
      <c r="I57" s="17"/>
      <c r="J57" s="29"/>
      <c r="K57" s="31" t="s">
        <v>184</v>
      </c>
      <c r="AA57" s="16">
        <f>IF($E57="","",VLOOKUP($E57,'[1]Prep Sorteo'!$A$7:$M$71,10,FALSE))</f>
        <v>18</v>
      </c>
    </row>
    <row r="58" spans="1:27" s="15" customFormat="1" ht="9" customHeight="1">
      <c r="A58" s="27">
        <v>50</v>
      </c>
      <c r="B58" s="23">
        <f>IF($E58="","",VLOOKUP($E58,'[1]Prep Sorteo'!$A$7:$M$71,4,FALSE))</f>
        <v>0</v>
      </c>
      <c r="C58" s="22">
        <f>IF($E58="","",VLOOKUP($E58,'[1]Prep Sorteo'!$A$7:$M$71,9,FALSE))</f>
        <v>0</v>
      </c>
      <c r="D58" s="22">
        <f>IF($E58="","",VLOOKUP($E58,'[1]Prep Sorteo'!$A$7:$M$71,11,FALSE))</f>
        <v>0</v>
      </c>
      <c r="E58" s="21">
        <v>65</v>
      </c>
      <c r="F58" s="20" t="str">
        <f>IF($E58="","",CONCATENATE(VLOOKUP($E58,'[1]Prep Sorteo'!$A$7:$M$71,2,FALSE),", ",VLOOKUP($E58,'[1]Prep Sorteo'!$A$7:$M$71,3,FALSE)))</f>
        <v>Bye, </v>
      </c>
      <c r="G58" s="28"/>
      <c r="H58" s="30" t="s">
        <v>18</v>
      </c>
      <c r="I58" s="17"/>
      <c r="J58" s="29"/>
      <c r="AA58" s="16">
        <f>IF($E58="","",VLOOKUP($E58,'[1]Prep Sorteo'!$A$7:$M$71,10,FALSE))</f>
        <v>0</v>
      </c>
    </row>
    <row r="59" spans="1:27" s="15" customFormat="1" ht="9" customHeight="1">
      <c r="A59" s="27">
        <v>51</v>
      </c>
      <c r="B59" s="23">
        <f>IF($E59="","",VLOOKUP($E59,'[1]Prep Sorteo'!$A$7:$M$71,4,FALSE))</f>
        <v>5885556</v>
      </c>
      <c r="C59" s="22">
        <f>IF($E59="","",VLOOKUP($E59,'[1]Prep Sorteo'!$A$7:$M$71,9,FALSE))</f>
        <v>19921</v>
      </c>
      <c r="D59" s="22">
        <f>IF($E59="","",VLOOKUP($E59,'[1]Prep Sorteo'!$A$7:$M$71,11,FALSE))</f>
        <v>0</v>
      </c>
      <c r="E59" s="21">
        <v>33</v>
      </c>
      <c r="F59" s="26" t="str">
        <f>IF($E59="","",CONCATENATE(VLOOKUP($E59,'[1]Prep Sorteo'!$A$7:$M$71,2,FALSE),", ",VLOOKUP($E59,'[1]Prep Sorteo'!$A$7:$M$71,3,FALSE)))</f>
        <v>TOMAS PEÑA, RODRIGO</v>
      </c>
      <c r="G59" s="25" t="s">
        <v>17</v>
      </c>
      <c r="H59" s="29" t="s">
        <v>122</v>
      </c>
      <c r="I59" s="17"/>
      <c r="J59" s="29"/>
      <c r="AA59" s="16">
        <f>IF($E59="","",VLOOKUP($E59,'[1]Prep Sorteo'!$A$7:$M$71,10,FALSE))</f>
        <v>1</v>
      </c>
    </row>
    <row r="60" spans="1:27" s="15" customFormat="1" ht="9" customHeight="1">
      <c r="A60" s="27">
        <v>52</v>
      </c>
      <c r="B60" s="23">
        <f>IF($E60="","",VLOOKUP($E60,'[1]Prep Sorteo'!$A$7:$M$71,4,FALSE))</f>
        <v>0</v>
      </c>
      <c r="C60" s="22">
        <f>IF($E60="","",VLOOKUP($E60,'[1]Prep Sorteo'!$A$7:$M$71,9,FALSE))</f>
        <v>0</v>
      </c>
      <c r="D60" s="22">
        <f>IF($E60="","",VLOOKUP($E60,'[1]Prep Sorteo'!$A$7:$M$71,11,FALSE))</f>
        <v>0</v>
      </c>
      <c r="E60" s="21">
        <v>65</v>
      </c>
      <c r="F60" s="20" t="str">
        <f>IF($E60="","",CONCATENATE(VLOOKUP($E60,'[1]Prep Sorteo'!$A$7:$M$71,2,FALSE),", ",VLOOKUP($E60,'[1]Prep Sorteo'!$A$7:$M$71,3,FALSE)))</f>
        <v>Bye, </v>
      </c>
      <c r="G60" s="18"/>
      <c r="H60" s="28"/>
      <c r="I60" s="30" t="s">
        <v>18</v>
      </c>
      <c r="J60" s="29"/>
      <c r="AA60" s="16">
        <f>IF($E60="","",VLOOKUP($E60,'[1]Prep Sorteo'!$A$7:$M$71,10,FALSE))</f>
        <v>0</v>
      </c>
    </row>
    <row r="61" spans="1:27" s="15" customFormat="1" ht="9" customHeight="1">
      <c r="A61" s="27">
        <v>53</v>
      </c>
      <c r="B61" s="23">
        <f>IF($E61="","",VLOOKUP($E61,'[1]Prep Sorteo'!$A$7:$M$71,4,FALSE))</f>
        <v>5885324</v>
      </c>
      <c r="C61" s="22">
        <f>IF($E61="","",VLOOKUP($E61,'[1]Prep Sorteo'!$A$7:$M$71,9,FALSE))</f>
        <v>19921</v>
      </c>
      <c r="D61" s="22">
        <f>IF($E61="","",VLOOKUP($E61,'[1]Prep Sorteo'!$A$7:$M$71,11,FALSE))</f>
        <v>0</v>
      </c>
      <c r="E61" s="21">
        <v>32</v>
      </c>
      <c r="F61" s="26" t="str">
        <f>IF($E61="","",CONCATENATE(VLOOKUP($E61,'[1]Prep Sorteo'!$A$7:$M$71,2,FALSE),", ",VLOOKUP($E61,'[1]Prep Sorteo'!$A$7:$M$71,3,FALSE)))</f>
        <v>RIBERA MARTIN, POL</v>
      </c>
      <c r="G61" s="30" t="s">
        <v>16</v>
      </c>
      <c r="H61" s="29"/>
      <c r="I61" s="29" t="s">
        <v>171</v>
      </c>
      <c r="J61" s="29"/>
      <c r="AA61" s="16">
        <f>IF($E61="","",VLOOKUP($E61,'[1]Prep Sorteo'!$A$7:$M$71,10,FALSE))</f>
        <v>1</v>
      </c>
    </row>
    <row r="62" spans="1:27" s="15" customFormat="1" ht="9" customHeight="1">
      <c r="A62" s="27">
        <v>54</v>
      </c>
      <c r="B62" s="23">
        <f>IF($E62="","",VLOOKUP($E62,'[1]Prep Sorteo'!$A$7:$M$71,4,FALSE))</f>
        <v>0</v>
      </c>
      <c r="C62" s="22">
        <f>IF($E62="","",VLOOKUP($E62,'[1]Prep Sorteo'!$A$7:$M$71,9,FALSE))</f>
        <v>0</v>
      </c>
      <c r="D62" s="22">
        <f>IF($E62="","",VLOOKUP($E62,'[1]Prep Sorteo'!$A$7:$M$71,11,FALSE))</f>
        <v>0</v>
      </c>
      <c r="E62" s="21">
        <v>65</v>
      </c>
      <c r="F62" s="20" t="str">
        <f>IF($E62="","",CONCATENATE(VLOOKUP($E62,'[1]Prep Sorteo'!$A$7:$M$71,2,FALSE),", ",VLOOKUP($E62,'[1]Prep Sorteo'!$A$7:$M$71,3,FALSE)))</f>
        <v>Bye, </v>
      </c>
      <c r="G62" s="28"/>
      <c r="H62" s="25" t="s">
        <v>16</v>
      </c>
      <c r="I62" s="29"/>
      <c r="J62" s="29"/>
      <c r="AA62" s="16">
        <f>IF($E62="","",VLOOKUP($E62,'[1]Prep Sorteo'!$A$7:$M$71,10,FALSE))</f>
        <v>0</v>
      </c>
    </row>
    <row r="63" spans="1:27" s="15" customFormat="1" ht="9" customHeight="1">
      <c r="A63" s="27">
        <v>55</v>
      </c>
      <c r="B63" s="23">
        <f>IF($E63="","",VLOOKUP($E63,'[1]Prep Sorteo'!$A$7:$M$71,4,FALSE))</f>
        <v>0</v>
      </c>
      <c r="C63" s="22">
        <f>IF($E63="","",VLOOKUP($E63,'[1]Prep Sorteo'!$A$7:$M$71,9,FALSE))</f>
        <v>0</v>
      </c>
      <c r="D63" s="22">
        <f>IF($E63="","",VLOOKUP($E63,'[1]Prep Sorteo'!$A$7:$M$71,11,FALSE))</f>
        <v>0</v>
      </c>
      <c r="E63" s="21">
        <v>65</v>
      </c>
      <c r="F63" s="26" t="str">
        <f>IF($E63="","",CONCATENATE(VLOOKUP($E63,'[1]Prep Sorteo'!$A$7:$M$71,2,FALSE),", ",VLOOKUP($E63,'[1]Prep Sorteo'!$A$7:$M$71,3,FALSE)))</f>
        <v>Bye, </v>
      </c>
      <c r="G63" s="25" t="s">
        <v>15</v>
      </c>
      <c r="H63" s="18" t="s">
        <v>125</v>
      </c>
      <c r="I63" s="29"/>
      <c r="J63" s="29"/>
      <c r="AA63" s="16">
        <f>IF($E63="","",VLOOKUP($E63,'[1]Prep Sorteo'!$A$7:$M$71,10,FALSE))</f>
        <v>0</v>
      </c>
    </row>
    <row r="64" spans="1:27" s="15" customFormat="1" ht="9" customHeight="1">
      <c r="A64" s="27">
        <v>56</v>
      </c>
      <c r="B64" s="23">
        <f>IF($E64="","",VLOOKUP($E64,'[1]Prep Sorteo'!$A$7:$M$71,4,FALSE))</f>
        <v>5890779</v>
      </c>
      <c r="C64" s="22" t="str">
        <f>IF($E64="","",VLOOKUP($E64,'[1]Prep Sorteo'!$A$7:$M$71,9,FALSE))</f>
        <v>s/c</v>
      </c>
      <c r="D64" s="22">
        <f>IF($E64="","",VLOOKUP($E64,'[1]Prep Sorteo'!$A$7:$M$71,11,FALSE))</f>
        <v>0</v>
      </c>
      <c r="E64" s="21">
        <v>36</v>
      </c>
      <c r="F64" s="20" t="str">
        <f>IF($E64="","",CONCATENATE(VLOOKUP($E64,'[1]Prep Sorteo'!$A$7:$M$71,2,FALSE),", ",VLOOKUP($E64,'[1]Prep Sorteo'!$A$7:$M$71,3,FALSE)))</f>
        <v>EVANGELISTI VADELL, JOAN</v>
      </c>
      <c r="G64" s="17"/>
      <c r="H64" s="19"/>
      <c r="I64" s="28"/>
      <c r="J64" s="25" t="s">
        <v>12</v>
      </c>
      <c r="AA64" s="16">
        <f>IF($E64="","",VLOOKUP($E64,'[1]Prep Sorteo'!$A$7:$M$71,10,FALSE))</f>
        <v>0</v>
      </c>
    </row>
    <row r="65" spans="1:27" s="15" customFormat="1" ht="9" customHeight="1">
      <c r="A65" s="27">
        <v>57</v>
      </c>
      <c r="B65" s="23">
        <f>IF($E65="","",VLOOKUP($E65,'[1]Prep Sorteo'!$A$7:$M$71,4,FALSE))</f>
        <v>0</v>
      </c>
      <c r="C65" s="22">
        <f>IF($E65="","",VLOOKUP($E65,'[1]Prep Sorteo'!$A$7:$M$71,9,FALSE))</f>
        <v>0</v>
      </c>
      <c r="D65" s="22">
        <f>IF($E65="","",VLOOKUP($E65,'[1]Prep Sorteo'!$A$7:$M$71,11,FALSE))</f>
        <v>0</v>
      </c>
      <c r="E65" s="21">
        <v>65</v>
      </c>
      <c r="F65" s="26" t="str">
        <f>IF($E65="","",CONCATENATE(VLOOKUP($E65,'[1]Prep Sorteo'!$A$7:$M$71,2,FALSE),", ",VLOOKUP($E65,'[1]Prep Sorteo'!$A$7:$M$71,3,FALSE)))</f>
        <v>Bye, </v>
      </c>
      <c r="G65" s="30" t="s">
        <v>14</v>
      </c>
      <c r="H65" s="17"/>
      <c r="I65" s="29"/>
      <c r="J65" s="17" t="s">
        <v>186</v>
      </c>
      <c r="AA65" s="16">
        <f>IF($E65="","",VLOOKUP($E65,'[1]Prep Sorteo'!$A$7:$M$71,10,FALSE))</f>
        <v>0</v>
      </c>
    </row>
    <row r="66" spans="1:27" s="15" customFormat="1" ht="9" customHeight="1">
      <c r="A66" s="27">
        <v>58</v>
      </c>
      <c r="B66" s="23">
        <f>IF($E66="","",VLOOKUP($E66,'[1]Prep Sorteo'!$A$7:$M$71,4,FALSE))</f>
        <v>5888302</v>
      </c>
      <c r="C66" s="22">
        <f>IF($E66="","",VLOOKUP($E66,'[1]Prep Sorteo'!$A$7:$M$71,9,FALSE))</f>
        <v>10459</v>
      </c>
      <c r="D66" s="22">
        <f>IF($E66="","",VLOOKUP($E66,'[1]Prep Sorteo'!$A$7:$M$71,11,FALSE))</f>
        <v>0</v>
      </c>
      <c r="E66" s="21">
        <v>9</v>
      </c>
      <c r="F66" s="20" t="str">
        <f>IF($E66="","",CONCATENATE(VLOOKUP($E66,'[1]Prep Sorteo'!$A$7:$M$71,2,FALSE),", ",VLOOKUP($E66,'[1]Prep Sorteo'!$A$7:$M$71,3,FALSE)))</f>
        <v>BAUZA SEGUI, PEDRO ANTO</v>
      </c>
      <c r="G66" s="28"/>
      <c r="H66" s="30" t="s">
        <v>14</v>
      </c>
      <c r="I66" s="29"/>
      <c r="J66" s="17"/>
      <c r="AA66" s="16">
        <f>IF($E66="","",VLOOKUP($E66,'[1]Prep Sorteo'!$A$7:$M$71,10,FALSE))</f>
        <v>12</v>
      </c>
    </row>
    <row r="67" spans="1:27" s="15" customFormat="1" ht="9" customHeight="1">
      <c r="A67" s="27">
        <v>59</v>
      </c>
      <c r="B67" s="23">
        <f>IF($E67="","",VLOOKUP($E67,'[1]Prep Sorteo'!$A$7:$M$71,4,FALSE))</f>
        <v>5870953</v>
      </c>
      <c r="C67" s="22">
        <f>IF($E67="","",VLOOKUP($E67,'[1]Prep Sorteo'!$A$7:$M$71,9,FALSE))</f>
        <v>19921</v>
      </c>
      <c r="D67" s="22">
        <f>IF($E67="","",VLOOKUP($E67,'[1]Prep Sorteo'!$A$7:$M$71,11,FALSE))</f>
        <v>0</v>
      </c>
      <c r="E67" s="21">
        <v>28</v>
      </c>
      <c r="F67" s="26" t="str">
        <f>IF($E67="","",CONCATENATE(VLOOKUP($E67,'[1]Prep Sorteo'!$A$7:$M$71,2,FALSE),", ",VLOOKUP($E67,'[1]Prep Sorteo'!$A$7:$M$71,3,FALSE)))</f>
        <v>DINGLE PALMER, EDUARD</v>
      </c>
      <c r="G67" s="25" t="s">
        <v>13</v>
      </c>
      <c r="H67" s="29" t="s">
        <v>196</v>
      </c>
      <c r="I67" s="29"/>
      <c r="J67" s="17"/>
      <c r="AA67" s="16">
        <f>IF($E67="","",VLOOKUP($E67,'[1]Prep Sorteo'!$A$7:$M$71,10,FALSE))</f>
        <v>1</v>
      </c>
    </row>
    <row r="68" spans="1:27" s="15" customFormat="1" ht="9" customHeight="1">
      <c r="A68" s="27">
        <v>60</v>
      </c>
      <c r="B68" s="23">
        <f>IF($E68="","",VLOOKUP($E68,'[1]Prep Sorteo'!$A$7:$M$71,4,FALSE))</f>
        <v>0</v>
      </c>
      <c r="C68" s="22">
        <f>IF($E68="","",VLOOKUP($E68,'[1]Prep Sorteo'!$A$7:$M$71,9,FALSE))</f>
        <v>0</v>
      </c>
      <c r="D68" s="22">
        <f>IF($E68="","",VLOOKUP($E68,'[1]Prep Sorteo'!$A$7:$M$71,11,FALSE))</f>
        <v>0</v>
      </c>
      <c r="E68" s="21">
        <v>65</v>
      </c>
      <c r="F68" s="20" t="str">
        <f>IF($E68="","",CONCATENATE(VLOOKUP($E68,'[1]Prep Sorteo'!$A$7:$M$71,2,FALSE),", ",VLOOKUP($E68,'[1]Prep Sorteo'!$A$7:$M$71,3,FALSE)))</f>
        <v>Bye, </v>
      </c>
      <c r="G68" s="18"/>
      <c r="H68" s="28"/>
      <c r="I68" s="25" t="s">
        <v>12</v>
      </c>
      <c r="J68" s="17"/>
      <c r="AA68" s="16">
        <f>IF($E68="","",VLOOKUP($E68,'[1]Prep Sorteo'!$A$7:$M$71,10,FALSE))</f>
        <v>0</v>
      </c>
    </row>
    <row r="69" spans="1:27" s="15" customFormat="1" ht="9" customHeight="1">
      <c r="A69" s="27">
        <v>61</v>
      </c>
      <c r="B69" s="23">
        <f>IF($E69="","",VLOOKUP($E69,'[1]Prep Sorteo'!$A$7:$M$71,4,FALSE))</f>
        <v>5884053</v>
      </c>
      <c r="C69" s="22">
        <f>IF($E69="","",VLOOKUP($E69,'[1]Prep Sorteo'!$A$7:$M$71,9,FALSE))</f>
        <v>11800</v>
      </c>
      <c r="D69" s="22">
        <f>IF($E69="","",VLOOKUP($E69,'[1]Prep Sorteo'!$A$7:$M$71,11,FALSE))</f>
        <v>0</v>
      </c>
      <c r="E69" s="21">
        <v>13</v>
      </c>
      <c r="F69" s="26" t="str">
        <f>IF($E69="","",CONCATENATE(VLOOKUP($E69,'[1]Prep Sorteo'!$A$7:$M$71,2,FALSE),", ",VLOOKUP($E69,'[1]Prep Sorteo'!$A$7:$M$71,3,FALSE)))</f>
        <v>MONCADAS LINARES, PEDRO</v>
      </c>
      <c r="G69" s="30" t="s">
        <v>127</v>
      </c>
      <c r="H69" s="29"/>
      <c r="I69" s="17" t="s">
        <v>132</v>
      </c>
      <c r="J69" s="17"/>
      <c r="AA69" s="16">
        <f>IF($E69="","",VLOOKUP($E69,'[1]Prep Sorteo'!$A$7:$M$71,10,FALSE))</f>
        <v>9</v>
      </c>
    </row>
    <row r="70" spans="1:27" s="15" customFormat="1" ht="9" customHeight="1">
      <c r="A70" s="27">
        <v>62</v>
      </c>
      <c r="B70" s="23">
        <f>IF($E70="","",VLOOKUP($E70,'[1]Prep Sorteo'!$A$7:$M$71,4,FALSE))</f>
        <v>5890852</v>
      </c>
      <c r="C70" s="22">
        <f>IF($E70="","",VLOOKUP($E70,'[1]Prep Sorteo'!$A$7:$M$71,9,FALSE))</f>
        <v>19921</v>
      </c>
      <c r="D70" s="22">
        <f>IF($E70="","",VLOOKUP($E70,'[1]Prep Sorteo'!$A$7:$M$71,11,FALSE))</f>
        <v>0</v>
      </c>
      <c r="E70" s="21">
        <v>31</v>
      </c>
      <c r="F70" s="20" t="str">
        <f>IF($E70="","",CONCATENATE(VLOOKUP($E70,'[1]Prep Sorteo'!$A$7:$M$71,2,FALSE),", ",VLOOKUP($E70,'[1]Prep Sorteo'!$A$7:$M$71,3,FALSE)))</f>
        <v>MERCER GARAU, MATEO</v>
      </c>
      <c r="G70" s="28" t="s">
        <v>126</v>
      </c>
      <c r="H70" s="25" t="s">
        <v>12</v>
      </c>
      <c r="I70" s="17"/>
      <c r="J70" s="17"/>
      <c r="AA70" s="16">
        <f>IF($E70="","",VLOOKUP($E70,'[1]Prep Sorteo'!$A$7:$M$71,10,FALSE))</f>
        <v>1</v>
      </c>
    </row>
    <row r="71" spans="1:27" s="15" customFormat="1" ht="9" customHeight="1">
      <c r="A71" s="27">
        <v>63</v>
      </c>
      <c r="B71" s="23">
        <f>IF($E71="","",VLOOKUP($E71,'[1]Prep Sorteo'!$A$7:$M$71,4,FALSE))</f>
        <v>0</v>
      </c>
      <c r="C71" s="22">
        <f>IF($E71="","",VLOOKUP($E71,'[1]Prep Sorteo'!$A$7:$M$71,9,FALSE))</f>
        <v>0</v>
      </c>
      <c r="D71" s="22">
        <f>IF($E71="","",VLOOKUP($E71,'[1]Prep Sorteo'!$A$7:$M$71,11,FALSE))</f>
        <v>0</v>
      </c>
      <c r="E71" s="21">
        <v>65</v>
      </c>
      <c r="F71" s="26" t="str">
        <f>IF($E71="","",CONCATENATE(VLOOKUP($E71,'[1]Prep Sorteo'!$A$7:$M$71,2,FALSE),", ",VLOOKUP($E71,'[1]Prep Sorteo'!$A$7:$M$71,3,FALSE)))</f>
        <v>Bye, </v>
      </c>
      <c r="G71" s="25" t="s">
        <v>12</v>
      </c>
      <c r="H71" s="18" t="s">
        <v>135</v>
      </c>
      <c r="I71" s="17"/>
      <c r="J71" s="17"/>
      <c r="AA71" s="16">
        <f>IF($E71="","",VLOOKUP($E71,'[1]Prep Sorteo'!$A$7:$M$71,10,FALSE))</f>
        <v>0</v>
      </c>
    </row>
    <row r="72" spans="1:27" s="15" customFormat="1" ht="9" customHeight="1">
      <c r="A72" s="24">
        <v>64</v>
      </c>
      <c r="B72" s="23">
        <f>IF($E72="","",VLOOKUP($E72,'[1]Prep Sorteo'!$A$7:$M$71,4,FALSE))</f>
        <v>5876381</v>
      </c>
      <c r="C72" s="22">
        <f>IF($E72="","",VLOOKUP($E72,'[1]Prep Sorteo'!$A$7:$M$71,9,FALSE))</f>
        <v>3081</v>
      </c>
      <c r="D72" s="22">
        <f>IF($E72="","",VLOOKUP($E72,'[1]Prep Sorteo'!$A$7:$M$71,11,FALSE))</f>
        <v>0</v>
      </c>
      <c r="E72" s="21">
        <v>2</v>
      </c>
      <c r="F72" s="20" t="str">
        <f>IF($E72="","",CONCATENATE(VLOOKUP($E72,'[1]Prep Sorteo'!$A$7:$M$71,2,FALSE),", ",VLOOKUP($E72,'[1]Prep Sorteo'!$A$7:$M$71,3,FALSE)))</f>
        <v>RUIZ PALACIO, SERGIO</v>
      </c>
      <c r="G72" s="17"/>
      <c r="H72" s="19"/>
      <c r="I72" s="18"/>
      <c r="J72" s="17"/>
      <c r="AA72" s="16">
        <f>IF($E72="","",VLOOKUP($E72,'[1]Prep Sorteo'!$A$7:$M$71,10,FALSE))</f>
        <v>87</v>
      </c>
    </row>
    <row r="73" ht="11.25" customHeight="1" thickBot="1"/>
    <row r="74" spans="1:10" ht="9" customHeight="1">
      <c r="A74" s="167" t="s">
        <v>11</v>
      </c>
      <c r="B74" s="168"/>
      <c r="C74" s="168"/>
      <c r="D74" s="169"/>
      <c r="E74" s="14" t="s">
        <v>10</v>
      </c>
      <c r="F74" s="13" t="s">
        <v>9</v>
      </c>
      <c r="G74" s="183" t="s">
        <v>8</v>
      </c>
      <c r="H74" s="184"/>
      <c r="I74" s="176" t="s">
        <v>7</v>
      </c>
      <c r="J74" s="177"/>
    </row>
    <row r="75" spans="1:10" ht="9" customHeight="1" thickBot="1">
      <c r="A75" s="178"/>
      <c r="B75" s="179"/>
      <c r="C75" s="179"/>
      <c r="D75" s="180"/>
      <c r="E75" s="12">
        <v>1</v>
      </c>
      <c r="F75" s="10" t="str">
        <f>F9</f>
        <v>SOLBAS FAGERNES, SIMON</v>
      </c>
      <c r="G75" s="153"/>
      <c r="H75" s="154"/>
      <c r="I75" s="145"/>
      <c r="J75" s="160"/>
    </row>
    <row r="76" spans="1:10" ht="9" customHeight="1">
      <c r="A76" s="170" t="s">
        <v>6</v>
      </c>
      <c r="B76" s="171"/>
      <c r="C76" s="171"/>
      <c r="D76" s="172"/>
      <c r="E76" s="11">
        <v>2</v>
      </c>
      <c r="F76" s="10" t="str">
        <f>F72</f>
        <v>RUIZ PALACIO, SERGIO</v>
      </c>
      <c r="G76" s="153"/>
      <c r="H76" s="154"/>
      <c r="I76" s="145"/>
      <c r="J76" s="160"/>
    </row>
    <row r="77" spans="1:10" ht="9" customHeight="1" thickBot="1">
      <c r="A77" s="173"/>
      <c r="B77" s="174"/>
      <c r="C77" s="174"/>
      <c r="D77" s="175"/>
      <c r="E77" s="11">
        <v>3</v>
      </c>
      <c r="F77" s="10" t="str">
        <f>IF(E25=3,F25,IF(E56=3,F56,""))</f>
        <v>BORRAS ISERN, JOAN BAUTI</v>
      </c>
      <c r="G77" s="153"/>
      <c r="H77" s="154"/>
      <c r="I77" s="145"/>
      <c r="J77" s="160"/>
    </row>
    <row r="78" spans="1:10" ht="9" customHeight="1">
      <c r="A78" s="161" t="s">
        <v>5</v>
      </c>
      <c r="B78" s="162"/>
      <c r="C78" s="162"/>
      <c r="D78" s="163"/>
      <c r="E78" s="11">
        <v>4</v>
      </c>
      <c r="F78" s="10" t="str">
        <f>IF(E25=4,F25,IF(E56=4,F56,""))</f>
        <v>SUAREZ SANTANA, SAMUEL</v>
      </c>
      <c r="G78" s="153"/>
      <c r="H78" s="154"/>
      <c r="I78" s="145"/>
      <c r="J78" s="160"/>
    </row>
    <row r="79" spans="1:10" ht="9" customHeight="1" thickBot="1">
      <c r="A79" s="164"/>
      <c r="B79" s="165"/>
      <c r="C79" s="165"/>
      <c r="D79" s="166"/>
      <c r="E79" s="9">
        <v>5</v>
      </c>
      <c r="F79" s="7" t="str">
        <f>IF(E24=5,F24,IF(E40=5,F40,IF(E41=5,F41,IF(E57=5,F57,""))))</f>
        <v>ROSELLI SEBASTIAN, BRENNO</v>
      </c>
      <c r="G79" s="153"/>
      <c r="H79" s="154"/>
      <c r="I79" s="145"/>
      <c r="J79" s="160"/>
    </row>
    <row r="80" spans="1:10" ht="9" customHeight="1">
      <c r="A80" s="167" t="s">
        <v>4</v>
      </c>
      <c r="B80" s="168"/>
      <c r="C80" s="168"/>
      <c r="D80" s="169"/>
      <c r="E80" s="8">
        <v>6</v>
      </c>
      <c r="F80" s="7" t="str">
        <f>IF(E24=6,F24,IF(E40=6,F40,IF(E41=6,F41,IF(E57=6,F57,""))))</f>
        <v>MORENO MARZAL, JAVIER</v>
      </c>
      <c r="G80" s="153"/>
      <c r="H80" s="154"/>
      <c r="I80" s="145"/>
      <c r="J80" s="160"/>
    </row>
    <row r="81" spans="1:10" ht="9" customHeight="1">
      <c r="A81" s="150" t="str">
        <f>J6</f>
        <v>PEP JORDI MATAS RAMIS</v>
      </c>
      <c r="B81" s="151"/>
      <c r="C81" s="151"/>
      <c r="D81" s="152"/>
      <c r="E81" s="8">
        <v>7</v>
      </c>
      <c r="F81" s="7" t="str">
        <f>IF(E24=7,F24,IF(E40=7,F40,IF(E41=7,F41,IF(E57=7,F57,""))))</f>
        <v>FULLANA SIMONET, JAIME</v>
      </c>
      <c r="G81" s="153"/>
      <c r="H81" s="154"/>
      <c r="I81" s="145"/>
      <c r="J81" s="160"/>
    </row>
    <row r="82" spans="1:10" ht="9" customHeight="1" thickBot="1">
      <c r="A82" s="155">
        <f>('[1]Prep Torneo'!$E$7)</f>
        <v>3208825</v>
      </c>
      <c r="B82" s="156"/>
      <c r="C82" s="156"/>
      <c r="D82" s="157"/>
      <c r="E82" s="6">
        <v>8</v>
      </c>
      <c r="F82" s="5" t="str">
        <f>IF(E24=8,F24,IF(E40=8,F40,IF(E41=8,F41,IF(E57=8,F57,""))))</f>
        <v>BOU SASTRE, JORDI</v>
      </c>
      <c r="G82" s="158"/>
      <c r="H82" s="159"/>
      <c r="I82" s="146"/>
      <c r="J82" s="147"/>
    </row>
    <row r="83" spans="2:10" ht="12.75">
      <c r="B83" s="4" t="s">
        <v>3</v>
      </c>
      <c r="I83" s="148" t="s">
        <v>2</v>
      </c>
      <c r="J83" s="148"/>
    </row>
    <row r="84" spans="6:8" ht="12.75">
      <c r="F84" s="4" t="s">
        <v>1</v>
      </c>
      <c r="G84" s="149" t="s">
        <v>0</v>
      </c>
      <c r="H84" s="149"/>
    </row>
    <row r="85" ht="12.75"/>
  </sheetData>
  <sheetProtection password="CC8C" sheet="1"/>
  <mergeCells count="35">
    <mergeCell ref="A1:J1"/>
    <mergeCell ref="A2:J2"/>
    <mergeCell ref="A3:E3"/>
    <mergeCell ref="A4:E4"/>
    <mergeCell ref="A5:E5"/>
    <mergeCell ref="A6:E6"/>
    <mergeCell ref="A74:D74"/>
    <mergeCell ref="G74:H74"/>
    <mergeCell ref="I74:J74"/>
    <mergeCell ref="A75:D75"/>
    <mergeCell ref="G75:H75"/>
    <mergeCell ref="I75:J75"/>
    <mergeCell ref="A80:D80"/>
    <mergeCell ref="G80:H80"/>
    <mergeCell ref="I80:J80"/>
    <mergeCell ref="A76:D76"/>
    <mergeCell ref="G76:H76"/>
    <mergeCell ref="I76:J76"/>
    <mergeCell ref="A77:D77"/>
    <mergeCell ref="G77:H77"/>
    <mergeCell ref="I77:J77"/>
    <mergeCell ref="A78:D78"/>
    <mergeCell ref="G78:H78"/>
    <mergeCell ref="I78:J78"/>
    <mergeCell ref="A79:D79"/>
    <mergeCell ref="G79:H79"/>
    <mergeCell ref="I79:J79"/>
    <mergeCell ref="I82:J82"/>
    <mergeCell ref="I83:J83"/>
    <mergeCell ref="G84:H84"/>
    <mergeCell ref="A81:D81"/>
    <mergeCell ref="G81:H81"/>
    <mergeCell ref="A82:D82"/>
    <mergeCell ref="G82:H82"/>
    <mergeCell ref="I81:J81"/>
  </mergeCells>
  <conditionalFormatting sqref="D10:D72">
    <cfRule type="expression" priority="4" dxfId="1" stopIfTrue="1">
      <formula>AND($E10&lt;=$J$9,$C10&gt;0)</formula>
    </cfRule>
  </conditionalFormatting>
  <conditionalFormatting sqref="B9:C72 F9:F72">
    <cfRule type="expression" priority="3" dxfId="1" stopIfTrue="1">
      <formula>AND($E9&lt;=$J$9,$AA9&gt;0)</formula>
    </cfRule>
  </conditionalFormatting>
  <conditionalFormatting sqref="E9:E72">
    <cfRule type="expression" priority="2" dxfId="0" stopIfTrue="1">
      <formula>AND($E9&lt;=$J$9,$AA9&gt;0)</formula>
    </cfRule>
  </conditionalFormatting>
  <conditionalFormatting sqref="A16:A17 A32:A33 A48:A49 A64:A65">
    <cfRule type="expression" priority="1" dxfId="1" stopIfTrue="1">
      <formula>$J$9=16</formula>
    </cfRule>
  </conditionalFormatting>
  <printOptions horizontalCentered="1" verticalCentered="1"/>
  <pageMargins left="0" right="0" top="0" bottom="0" header="0" footer="0"/>
  <pageSetup horizontalDpi="360" verticalDpi="360" orientation="portrait" paperSize="9" scale="90" r:id="rId4"/>
  <drawing r:id="rId3"/>
  <legacyDrawing r:id="rId2"/>
  <oleObjects>
    <oleObject progId="CorelPhotoPaint.Image.8" shapeId="8305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A84"/>
  <sheetViews>
    <sheetView showGridLines="0" showZeros="0" zoomScalePageLayoutView="0" workbookViewId="0" topLeftCell="A1">
      <selection activeCell="A1" sqref="A1:J1"/>
    </sheetView>
  </sheetViews>
  <sheetFormatPr defaultColWidth="9.140625" defaultRowHeight="15"/>
  <cols>
    <col min="1" max="1" width="2.7109375" style="1" bestFit="1" customWidth="1"/>
    <col min="2" max="2" width="7.57421875" style="1" customWidth="1"/>
    <col min="3" max="3" width="5.28125" style="1" customWidth="1"/>
    <col min="4" max="4" width="4.00390625" style="1" customWidth="1"/>
    <col min="5" max="5" width="2.8515625" style="1" customWidth="1"/>
    <col min="6" max="6" width="24.7109375" style="3" customWidth="1"/>
    <col min="7" max="7" width="10.7109375" style="3" customWidth="1"/>
    <col min="8" max="8" width="10.7109375" style="2" customWidth="1"/>
    <col min="9" max="9" width="10.7109375" style="3" customWidth="1"/>
    <col min="10" max="10" width="10.7109375" style="2" customWidth="1"/>
    <col min="11" max="11" width="10.7109375" style="1" customWidth="1"/>
    <col min="12" max="26" width="9.140625" style="1" customWidth="1"/>
    <col min="27" max="27" width="0" style="1" hidden="1" customWidth="1"/>
    <col min="28" max="16384" width="9.140625" style="1" customWidth="1"/>
  </cols>
  <sheetData>
    <row r="1" spans="1:11" s="67" customFormat="1" ht="24">
      <c r="A1" s="185" t="str">
        <f>('[2]Prep Torneo'!A5)</f>
        <v>XVIII MEMORIAL HERMANO TARSICIO</v>
      </c>
      <c r="B1" s="185"/>
      <c r="C1" s="185"/>
      <c r="D1" s="185"/>
      <c r="E1" s="185"/>
      <c r="F1" s="185"/>
      <c r="G1" s="185"/>
      <c r="H1" s="185"/>
      <c r="I1" s="185"/>
      <c r="J1" s="185"/>
      <c r="K1" s="68"/>
    </row>
    <row r="2" spans="1:11" s="65" customFormat="1" ht="12.75">
      <c r="A2" s="186" t="s">
        <v>57</v>
      </c>
      <c r="B2" s="186"/>
      <c r="C2" s="186"/>
      <c r="D2" s="186"/>
      <c r="E2" s="186"/>
      <c r="F2" s="186"/>
      <c r="G2" s="186"/>
      <c r="H2" s="186"/>
      <c r="I2" s="186"/>
      <c r="J2" s="186"/>
      <c r="K2" s="66"/>
    </row>
    <row r="3" spans="1:11" s="53" customFormat="1" ht="9" customHeight="1">
      <c r="A3" s="181" t="s">
        <v>56</v>
      </c>
      <c r="B3" s="181"/>
      <c r="C3" s="181"/>
      <c r="D3" s="181"/>
      <c r="E3" s="181"/>
      <c r="F3" s="64" t="s">
        <v>55</v>
      </c>
      <c r="G3" s="64" t="s">
        <v>54</v>
      </c>
      <c r="H3" s="56"/>
      <c r="I3" s="64" t="s">
        <v>53</v>
      </c>
      <c r="J3" s="63"/>
      <c r="K3" s="62"/>
    </row>
    <row r="4" spans="1:11" s="48" customFormat="1" ht="9.75">
      <c r="A4" s="187">
        <f>('[2]Prep Torneo'!$A$7)</f>
        <v>40112</v>
      </c>
      <c r="B4" s="187"/>
      <c r="C4" s="187"/>
      <c r="D4" s="187"/>
      <c r="E4" s="187"/>
      <c r="F4" s="60" t="str">
        <f>('[2]Prep Torneo'!$B$7)</f>
        <v>BALEAR</v>
      </c>
      <c r="G4" s="60" t="str">
        <f>('[2]Prep Torneo'!$C$7)</f>
        <v>PALMA</v>
      </c>
      <c r="H4" s="70"/>
      <c r="I4" s="60" t="str">
        <f>('[2]Prep Torneo'!$D$7)</f>
        <v>C.T. LA SALLE</v>
      </c>
      <c r="J4" s="59"/>
      <c r="K4" s="58"/>
    </row>
    <row r="5" spans="1:11" s="53" customFormat="1" ht="8.25">
      <c r="A5" s="181" t="s">
        <v>52</v>
      </c>
      <c r="B5" s="181"/>
      <c r="C5" s="181"/>
      <c r="D5" s="181"/>
      <c r="E5" s="181"/>
      <c r="F5" s="57" t="s">
        <v>51</v>
      </c>
      <c r="G5" s="56" t="s">
        <v>50</v>
      </c>
      <c r="H5" s="56"/>
      <c r="I5" s="56"/>
      <c r="J5" s="55" t="s">
        <v>49</v>
      </c>
      <c r="K5" s="54"/>
    </row>
    <row r="6" spans="1:11" s="48" customFormat="1" ht="10.5" thickBot="1">
      <c r="A6" s="182" t="str">
        <f>('[2]Prep Torneo'!$A$9)</f>
        <v>NO</v>
      </c>
      <c r="B6" s="182"/>
      <c r="C6" s="182"/>
      <c r="D6" s="182"/>
      <c r="E6" s="182"/>
      <c r="F6" s="51" t="str">
        <f>('[2]Prep Torneo'!$B$9)</f>
        <v>ALEVIN</v>
      </c>
      <c r="G6" s="51" t="str">
        <f>('[2]Prep Torneo'!$C$9)</f>
        <v>MASCULINO</v>
      </c>
      <c r="H6" s="69"/>
      <c r="I6" s="51"/>
      <c r="J6" s="50" t="str">
        <f>CONCATENATE('[2]Prep Torneo'!$D$9," ",'[2]Prep Torneo'!$E$9)</f>
        <v>PEP JORDI MATAS RAMIS</v>
      </c>
      <c r="K6" s="49"/>
    </row>
    <row r="7" spans="1:11" s="39" customFormat="1" ht="8.25">
      <c r="A7" s="47"/>
      <c r="B7" s="45" t="s">
        <v>48</v>
      </c>
      <c r="C7" s="46" t="s">
        <v>47</v>
      </c>
      <c r="D7" s="46" t="s">
        <v>46</v>
      </c>
      <c r="E7" s="45" t="s">
        <v>45</v>
      </c>
      <c r="F7" s="45" t="s">
        <v>44</v>
      </c>
      <c r="G7" s="45" t="s">
        <v>43</v>
      </c>
      <c r="H7" s="45" t="s">
        <v>42</v>
      </c>
      <c r="I7" s="45" t="s">
        <v>41</v>
      </c>
      <c r="J7" s="45" t="s">
        <v>40</v>
      </c>
      <c r="K7" s="44" t="s">
        <v>39</v>
      </c>
    </row>
    <row r="8" spans="1:11" s="39" customFormat="1" ht="7.5" customHeight="1">
      <c r="A8" s="43"/>
      <c r="B8" s="41"/>
      <c r="C8" s="42"/>
      <c r="D8" s="42"/>
      <c r="E8" s="41"/>
      <c r="F8" s="41"/>
      <c r="G8" s="41"/>
      <c r="H8" s="41"/>
      <c r="I8" s="41"/>
      <c r="J8" s="41"/>
      <c r="K8" s="40"/>
    </row>
    <row r="9" spans="1:27" s="15" customFormat="1" ht="9" customHeight="1">
      <c r="A9" s="24">
        <v>1</v>
      </c>
      <c r="B9" s="23">
        <f>IF($E9="","",VLOOKUP($E9,'[2]Prep Sorteo'!$A$7:$M$71,4,FALSE))</f>
        <v>5847978</v>
      </c>
      <c r="C9" s="22">
        <f>IF($E9="","",VLOOKUP($E9,'[2]Prep Sorteo'!$A$7:$M$71,9,FALSE))</f>
        <v>1199</v>
      </c>
      <c r="D9" s="22">
        <f>IF($E9="","",VLOOKUP($E9,'[2]Prep Sorteo'!$A$7:$M$71,11,FALSE))</f>
        <v>0</v>
      </c>
      <c r="E9" s="21">
        <v>1</v>
      </c>
      <c r="F9" s="26" t="str">
        <f>IF($E9="","",CONCATENATE(VLOOKUP($E9,'[2]Prep Sorteo'!$A$7:$M$71,2,FALSE),", ",VLOOKUP($E9,'[2]Prep Sorteo'!$A$7:$M$71,3,FALSE)))</f>
        <v>PUENTE DE ROSSELLO, AITOR</v>
      </c>
      <c r="G9" s="30" t="s">
        <v>87</v>
      </c>
      <c r="H9" s="17"/>
      <c r="I9" s="17"/>
      <c r="J9" s="38">
        <f>'[2]Prep Sorteo'!G3</f>
        <v>8</v>
      </c>
      <c r="AA9" s="16">
        <f>IF($E9="","",VLOOKUP($E9,'[2]Prep Sorteo'!$A$7:$M$71,10,FALSE))</f>
        <v>256</v>
      </c>
    </row>
    <row r="10" spans="1:27" s="15" customFormat="1" ht="9" customHeight="1">
      <c r="A10" s="27">
        <v>2</v>
      </c>
      <c r="B10" s="23">
        <f>IF($E10="","",VLOOKUP($E10,'[2]Prep Sorteo'!$A$7:$M$71,4,FALSE))</f>
        <v>0</v>
      </c>
      <c r="C10" s="22">
        <f>IF($E10="","",VLOOKUP($E10,'[2]Prep Sorteo'!$A$7:$M$71,9,FALSE))</f>
        <v>0</v>
      </c>
      <c r="D10" s="22">
        <f>IF($E10="","",VLOOKUP($E10,'[2]Prep Sorteo'!$A$7:$M$71,11,FALSE))</f>
        <v>0</v>
      </c>
      <c r="E10" s="21">
        <v>65</v>
      </c>
      <c r="F10" s="20" t="str">
        <f>IF($E10="","",CONCATENATE(VLOOKUP($E10,'[2]Prep Sorteo'!$A$7:$M$71,2,FALSE),", ",VLOOKUP($E10,'[2]Prep Sorteo'!$A$7:$M$71,3,FALSE)))</f>
        <v>Bye, </v>
      </c>
      <c r="G10" s="28"/>
      <c r="H10" s="30" t="s">
        <v>87</v>
      </c>
      <c r="I10" s="17"/>
      <c r="J10" s="17"/>
      <c r="AA10" s="16">
        <f>IF($E10="","",VLOOKUP($E10,'[2]Prep Sorteo'!$A$7:$M$71,10,FALSE))</f>
        <v>0</v>
      </c>
    </row>
    <row r="11" spans="1:27" s="15" customFormat="1" ht="9" customHeight="1">
      <c r="A11" s="27">
        <v>3</v>
      </c>
      <c r="B11" s="23">
        <f>IF($E11="","",VLOOKUP($E11,'[2]Prep Sorteo'!$A$7:$M$71,4,FALSE))</f>
        <v>5858298</v>
      </c>
      <c r="C11" s="22">
        <f>IF($E11="","",VLOOKUP($E11,'[2]Prep Sorteo'!$A$7:$M$71,9,FALSE))</f>
        <v>6093</v>
      </c>
      <c r="D11" s="22">
        <f>IF($E11="","",VLOOKUP($E11,'[2]Prep Sorteo'!$A$7:$M$71,11,FALSE))</f>
        <v>0</v>
      </c>
      <c r="E11" s="21">
        <v>16</v>
      </c>
      <c r="F11" s="26" t="str">
        <f>IF($E11="","",CONCATENATE(VLOOKUP($E11,'[2]Prep Sorteo'!$A$7:$M$71,2,FALSE),", ",VLOOKUP($E11,'[2]Prep Sorteo'!$A$7:$M$71,3,FALSE)))</f>
        <v>HERNANDEZ MUÑOZ, DANI</v>
      </c>
      <c r="G11" s="25" t="s">
        <v>128</v>
      </c>
      <c r="H11" s="29" t="s">
        <v>136</v>
      </c>
      <c r="I11" s="17"/>
      <c r="J11" s="17"/>
      <c r="AA11" s="16">
        <f>IF($E11="","",VLOOKUP($E11,'[2]Prep Sorteo'!$A$7:$M$71,10,FALSE))</f>
        <v>33</v>
      </c>
    </row>
    <row r="12" spans="1:27" s="15" customFormat="1" ht="9" customHeight="1">
      <c r="A12" s="27">
        <v>4</v>
      </c>
      <c r="B12" s="23">
        <f>IF($E12="","",VLOOKUP($E12,'[2]Prep Sorteo'!$A$7:$M$71,4,FALSE))</f>
        <v>5876505</v>
      </c>
      <c r="C12" s="22">
        <f>IF($E12="","",VLOOKUP($E12,'[2]Prep Sorteo'!$A$7:$M$71,9,FALSE))</f>
        <v>14317</v>
      </c>
      <c r="D12" s="22">
        <f>IF($E12="","",VLOOKUP($E12,'[2]Prep Sorteo'!$A$7:$M$71,11,FALSE))</f>
        <v>0</v>
      </c>
      <c r="E12" s="21">
        <v>30</v>
      </c>
      <c r="F12" s="20" t="str">
        <f>IF($E12="","",CONCATENATE(VLOOKUP($E12,'[2]Prep Sorteo'!$A$7:$M$71,2,FALSE),", ",VLOOKUP($E12,'[2]Prep Sorteo'!$A$7:$M$71,3,FALSE)))</f>
        <v>PUIGCERCOS VALERO, OSCAR</v>
      </c>
      <c r="G12" s="18" t="s">
        <v>119</v>
      </c>
      <c r="H12" s="28"/>
      <c r="I12" s="30" t="s">
        <v>87</v>
      </c>
      <c r="J12" s="17"/>
      <c r="AA12" s="16">
        <f>IF($E12="","",VLOOKUP($E12,'[2]Prep Sorteo'!$A$7:$M$71,10,FALSE))</f>
        <v>5</v>
      </c>
    </row>
    <row r="13" spans="1:27" s="15" customFormat="1" ht="9" customHeight="1">
      <c r="A13" s="27">
        <v>5</v>
      </c>
      <c r="B13" s="23">
        <f>IF($E13="","",VLOOKUP($E13,'[2]Prep Sorteo'!$A$7:$M$71,4,FALSE))</f>
        <v>0</v>
      </c>
      <c r="C13" s="22">
        <f>IF($E13="","",VLOOKUP($E13,'[2]Prep Sorteo'!$A$7:$M$71,9,FALSE))</f>
        <v>0</v>
      </c>
      <c r="D13" s="22">
        <f>IF($E13="","",VLOOKUP($E13,'[2]Prep Sorteo'!$A$7:$M$71,11,FALSE))</f>
        <v>0</v>
      </c>
      <c r="E13" s="21">
        <v>65</v>
      </c>
      <c r="F13" s="26" t="str">
        <f>IF($E13="","",CONCATENATE(VLOOKUP($E13,'[2]Prep Sorteo'!$A$7:$M$71,2,FALSE),", ",VLOOKUP($E13,'[2]Prep Sorteo'!$A$7:$M$71,3,FALSE)))</f>
        <v>Bye, </v>
      </c>
      <c r="G13" s="30" t="s">
        <v>86</v>
      </c>
      <c r="H13" s="29"/>
      <c r="I13" s="29" t="s">
        <v>131</v>
      </c>
      <c r="J13" s="17"/>
      <c r="AA13" s="16">
        <f>IF($E13="","",VLOOKUP($E13,'[2]Prep Sorteo'!$A$7:$M$71,10,FALSE))</f>
        <v>0</v>
      </c>
    </row>
    <row r="14" spans="1:27" s="15" customFormat="1" ht="9" customHeight="1">
      <c r="A14" s="27">
        <v>6</v>
      </c>
      <c r="B14" s="23">
        <f>IF($E14="","",VLOOKUP($E14,'[2]Prep Sorteo'!$A$7:$M$71,4,FALSE))</f>
        <v>5876399</v>
      </c>
      <c r="C14" s="22">
        <f>IF($E14="","",VLOOKUP($E14,'[2]Prep Sorteo'!$A$7:$M$71,9,FALSE))</f>
        <v>6562</v>
      </c>
      <c r="D14" s="22">
        <f>IF($E14="","",VLOOKUP($E14,'[2]Prep Sorteo'!$A$7:$M$71,11,FALSE))</f>
        <v>0</v>
      </c>
      <c r="E14" s="21">
        <v>18</v>
      </c>
      <c r="F14" s="20" t="str">
        <f>IF($E14="","",CONCATENATE(VLOOKUP($E14,'[2]Prep Sorteo'!$A$7:$M$71,2,FALSE),", ",VLOOKUP($E14,'[2]Prep Sorteo'!$A$7:$M$71,3,FALSE)))</f>
        <v>UBRIC JAUME, JOAN</v>
      </c>
      <c r="G14" s="28"/>
      <c r="H14" s="25" t="s">
        <v>86</v>
      </c>
      <c r="I14" s="29"/>
      <c r="J14" s="17"/>
      <c r="AA14" s="16">
        <f>IF($E14="","",VLOOKUP($E14,'[2]Prep Sorteo'!$A$7:$M$71,10,FALSE))</f>
        <v>29</v>
      </c>
    </row>
    <row r="15" spans="1:27" s="15" customFormat="1" ht="9" customHeight="1">
      <c r="A15" s="27">
        <v>7</v>
      </c>
      <c r="B15" s="23">
        <f>IF($E15="","",VLOOKUP($E15,'[2]Prep Sorteo'!$A$7:$M$71,4,FALSE))</f>
        <v>0</v>
      </c>
      <c r="C15" s="22">
        <f>IF($E15="","",VLOOKUP($E15,'[2]Prep Sorteo'!$A$7:$M$71,9,FALSE))</f>
        <v>0</v>
      </c>
      <c r="D15" s="22">
        <f>IF($E15="","",VLOOKUP($E15,'[2]Prep Sorteo'!$A$7:$M$71,11,FALSE))</f>
        <v>0</v>
      </c>
      <c r="E15" s="21">
        <v>65</v>
      </c>
      <c r="F15" s="26" t="str">
        <f>IF($E15="","",CONCATENATE(VLOOKUP($E15,'[2]Prep Sorteo'!$A$7:$M$71,2,FALSE),", ",VLOOKUP($E15,'[2]Prep Sorteo'!$A$7:$M$71,3,FALSE)))</f>
        <v>Bye, </v>
      </c>
      <c r="G15" s="25" t="s">
        <v>85</v>
      </c>
      <c r="H15" s="18" t="s">
        <v>129</v>
      </c>
      <c r="I15" s="29"/>
      <c r="J15" s="17"/>
      <c r="AA15" s="16">
        <f>IF($E15="","",VLOOKUP($E15,'[2]Prep Sorteo'!$A$7:$M$71,10,FALSE))</f>
        <v>0</v>
      </c>
    </row>
    <row r="16" spans="1:27" s="15" customFormat="1" ht="9" customHeight="1">
      <c r="A16" s="27">
        <v>8</v>
      </c>
      <c r="B16" s="23">
        <f>IF($E16="","",VLOOKUP($E16,'[2]Prep Sorteo'!$A$7:$M$71,4,FALSE))</f>
        <v>5876513</v>
      </c>
      <c r="C16" s="22">
        <f>IF($E16="","",VLOOKUP($E16,'[2]Prep Sorteo'!$A$7:$M$71,9,FALSE))</f>
        <v>10078</v>
      </c>
      <c r="D16" s="22">
        <f>IF($E16="","",VLOOKUP($E16,'[2]Prep Sorteo'!$A$7:$M$71,11,FALSE))</f>
        <v>0</v>
      </c>
      <c r="E16" s="21">
        <v>23</v>
      </c>
      <c r="F16" s="20" t="str">
        <f>IF($E16="","",CONCATENATE(VLOOKUP($E16,'[2]Prep Sorteo'!$A$7:$M$71,2,FALSE),", ",VLOOKUP($E16,'[2]Prep Sorteo'!$A$7:$M$71,3,FALSE)))</f>
        <v>AVELLA MONGE, MARC</v>
      </c>
      <c r="G16" s="17"/>
      <c r="H16" s="19"/>
      <c r="I16" s="28"/>
      <c r="J16" s="30" t="s">
        <v>87</v>
      </c>
      <c r="AA16" s="16">
        <f>IF($E16="","",VLOOKUP($E16,'[2]Prep Sorteo'!$A$7:$M$71,10,FALSE))</f>
        <v>13</v>
      </c>
    </row>
    <row r="17" spans="1:27" s="15" customFormat="1" ht="9" customHeight="1">
      <c r="A17" s="27">
        <v>9</v>
      </c>
      <c r="B17" s="23">
        <f>IF($E17="","",VLOOKUP($E17,'[2]Prep Sorteo'!$A$7:$M$71,4,FALSE))</f>
        <v>0</v>
      </c>
      <c r="C17" s="22">
        <f>IF($E17="","",VLOOKUP($E17,'[2]Prep Sorteo'!$A$7:$M$71,9,FALSE))</f>
        <v>0</v>
      </c>
      <c r="D17" s="22">
        <f>IF($E17="","",VLOOKUP($E17,'[2]Prep Sorteo'!$A$7:$M$71,11,FALSE))</f>
        <v>0</v>
      </c>
      <c r="E17" s="21">
        <v>65</v>
      </c>
      <c r="F17" s="26" t="str">
        <f>IF($E17="","",CONCATENATE(VLOOKUP($E17,'[2]Prep Sorteo'!$A$7:$M$71,2,FALSE),", ",VLOOKUP($E17,'[2]Prep Sorteo'!$A$7:$M$71,3,FALSE)))</f>
        <v>Bye, </v>
      </c>
      <c r="G17" s="37" t="s">
        <v>84</v>
      </c>
      <c r="H17" s="17"/>
      <c r="I17" s="29"/>
      <c r="J17" s="36" t="s">
        <v>184</v>
      </c>
      <c r="AA17" s="16">
        <f>IF($E17="","",VLOOKUP($E17,'[2]Prep Sorteo'!$A$7:$M$71,10,FALSE))</f>
        <v>0</v>
      </c>
    </row>
    <row r="18" spans="1:27" s="15" customFormat="1" ht="9" customHeight="1">
      <c r="A18" s="27">
        <v>10</v>
      </c>
      <c r="B18" s="23">
        <f>IF($E18="","",VLOOKUP($E18,'[2]Prep Sorteo'!$A$7:$M$71,4,FALSE))</f>
        <v>5858438</v>
      </c>
      <c r="C18" s="22">
        <f>IF($E18="","",VLOOKUP($E18,'[2]Prep Sorteo'!$A$7:$M$71,9,FALSE))</f>
        <v>3813</v>
      </c>
      <c r="D18" s="22">
        <f>IF($E18="","",VLOOKUP($E18,'[2]Prep Sorteo'!$A$7:$M$71,11,FALSE))</f>
        <v>0</v>
      </c>
      <c r="E18" s="21">
        <v>10</v>
      </c>
      <c r="F18" s="20" t="str">
        <f>IF($E18="","",CONCATENATE(VLOOKUP($E18,'[2]Prep Sorteo'!$A$7:$M$71,2,FALSE),", ",VLOOKUP($E18,'[2]Prep Sorteo'!$A$7:$M$71,3,FALSE)))</f>
        <v>SALAS BAUZA, GERARD</v>
      </c>
      <c r="G18" s="28"/>
      <c r="H18" s="30" t="s">
        <v>84</v>
      </c>
      <c r="I18" s="29"/>
      <c r="J18" s="29"/>
      <c r="AA18" s="16">
        <f>IF($E18="","",VLOOKUP($E18,'[2]Prep Sorteo'!$A$7:$M$71,10,FALSE))</f>
        <v>66</v>
      </c>
    </row>
    <row r="19" spans="1:27" s="15" customFormat="1" ht="9" customHeight="1">
      <c r="A19" s="27">
        <v>11</v>
      </c>
      <c r="B19" s="23">
        <f>IF($E19="","",VLOOKUP($E19,'[2]Prep Sorteo'!$A$7:$M$71,4,FALSE))</f>
        <v>0</v>
      </c>
      <c r="C19" s="22">
        <f>IF($E19="","",VLOOKUP($E19,'[2]Prep Sorteo'!$A$7:$M$71,9,FALSE))</f>
        <v>0</v>
      </c>
      <c r="D19" s="22">
        <f>IF($E19="","",VLOOKUP($E19,'[2]Prep Sorteo'!$A$7:$M$71,11,FALSE))</f>
        <v>0</v>
      </c>
      <c r="E19" s="21">
        <v>65</v>
      </c>
      <c r="F19" s="26" t="str">
        <f>IF($E19="","",CONCATENATE(VLOOKUP($E19,'[2]Prep Sorteo'!$A$7:$M$71,2,FALSE),", ",VLOOKUP($E19,'[2]Prep Sorteo'!$A$7:$M$71,3,FALSE)))</f>
        <v>Bye, </v>
      </c>
      <c r="G19" s="25" t="s">
        <v>83</v>
      </c>
      <c r="H19" s="29" t="s">
        <v>176</v>
      </c>
      <c r="I19" s="29"/>
      <c r="J19" s="29"/>
      <c r="AA19" s="16">
        <f>IF($E19="","",VLOOKUP($E19,'[2]Prep Sorteo'!$A$7:$M$71,10,FALSE))</f>
        <v>0</v>
      </c>
    </row>
    <row r="20" spans="1:27" s="15" customFormat="1" ht="9" customHeight="1">
      <c r="A20" s="27">
        <v>12</v>
      </c>
      <c r="B20" s="23">
        <f>IF($E20="","",VLOOKUP($E20,'[2]Prep Sorteo'!$A$7:$M$71,4,FALSE))</f>
        <v>5885291</v>
      </c>
      <c r="C20" s="22">
        <f>IF($E20="","",VLOOKUP($E20,'[2]Prep Sorteo'!$A$7:$M$71,9,FALSE))</f>
        <v>13585</v>
      </c>
      <c r="D20" s="22">
        <f>IF($E20="","",VLOOKUP($E20,'[2]Prep Sorteo'!$A$7:$M$71,11,FALSE))</f>
        <v>0</v>
      </c>
      <c r="E20" s="21">
        <v>28</v>
      </c>
      <c r="F20" s="20" t="str">
        <f>IF($E20="","",CONCATENATE(VLOOKUP($E20,'[2]Prep Sorteo'!$A$7:$M$71,2,FALSE),", ",VLOOKUP($E20,'[2]Prep Sorteo'!$A$7:$M$71,3,FALSE)))</f>
        <v>BENNASAR CAMPINS, LLUIS</v>
      </c>
      <c r="G20" s="18"/>
      <c r="H20" s="28"/>
      <c r="I20" s="25" t="s">
        <v>81</v>
      </c>
      <c r="J20" s="29"/>
      <c r="AA20" s="16">
        <f>IF($E20="","",VLOOKUP($E20,'[2]Prep Sorteo'!$A$7:$M$71,10,FALSE))</f>
        <v>6</v>
      </c>
    </row>
    <row r="21" spans="1:27" s="15" customFormat="1" ht="9" customHeight="1">
      <c r="A21" s="27">
        <v>13</v>
      </c>
      <c r="B21" s="23">
        <f>IF($E21="","",VLOOKUP($E21,'[2]Prep Sorteo'!$A$7:$M$71,4,FALSE))</f>
        <v>0</v>
      </c>
      <c r="C21" s="22">
        <f>IF($E21="","",VLOOKUP($E21,'[2]Prep Sorteo'!$A$7:$M$71,9,FALSE))</f>
        <v>0</v>
      </c>
      <c r="D21" s="22">
        <f>IF($E21="","",VLOOKUP($E21,'[2]Prep Sorteo'!$A$7:$M$71,11,FALSE))</f>
        <v>0</v>
      </c>
      <c r="E21" s="21">
        <v>65</v>
      </c>
      <c r="F21" s="26" t="str">
        <f>IF($E21="","",CONCATENATE(VLOOKUP($E21,'[2]Prep Sorteo'!$A$7:$M$71,2,FALSE),", ",VLOOKUP($E21,'[2]Prep Sorteo'!$A$7:$M$71,3,FALSE)))</f>
        <v>Bye, </v>
      </c>
      <c r="G21" s="30" t="s">
        <v>82</v>
      </c>
      <c r="H21" s="29"/>
      <c r="I21" s="17" t="s">
        <v>155</v>
      </c>
      <c r="J21" s="29"/>
      <c r="AA21" s="16">
        <f>IF($E21="","",VLOOKUP($E21,'[2]Prep Sorteo'!$A$7:$M$71,10,FALSE))</f>
        <v>0</v>
      </c>
    </row>
    <row r="22" spans="1:27" s="15" customFormat="1" ht="9" customHeight="1">
      <c r="A22" s="27">
        <v>14</v>
      </c>
      <c r="B22" s="23">
        <f>IF($E22="","",VLOOKUP($E22,'[2]Prep Sorteo'!$A$7:$M$71,4,FALSE))</f>
        <v>5871068</v>
      </c>
      <c r="C22" s="22">
        <f>IF($E22="","",VLOOKUP($E22,'[2]Prep Sorteo'!$A$7:$M$71,9,FALSE))</f>
        <v>10078</v>
      </c>
      <c r="D22" s="22">
        <f>IF($E22="","",VLOOKUP($E22,'[2]Prep Sorteo'!$A$7:$M$71,11,FALSE))</f>
        <v>0</v>
      </c>
      <c r="E22" s="21">
        <v>24</v>
      </c>
      <c r="F22" s="20" t="str">
        <f>IF($E22="","",CONCATENATE(VLOOKUP($E22,'[2]Prep Sorteo'!$A$7:$M$71,2,FALSE),", ",VLOOKUP($E22,'[2]Prep Sorteo'!$A$7:$M$71,3,FALSE)))</f>
        <v>CARRETERO DE LA CRUZ, MARCEL</v>
      </c>
      <c r="G22" s="28"/>
      <c r="H22" s="25" t="s">
        <v>81</v>
      </c>
      <c r="I22" s="17"/>
      <c r="J22" s="29"/>
      <c r="AA22" s="16">
        <f>IF($E22="","",VLOOKUP($E22,'[2]Prep Sorteo'!$A$7:$M$71,10,FALSE))</f>
        <v>13</v>
      </c>
    </row>
    <row r="23" spans="1:27" s="15" customFormat="1" ht="9" customHeight="1">
      <c r="A23" s="27">
        <v>15</v>
      </c>
      <c r="B23" s="23">
        <f>IF($E23="","",VLOOKUP($E23,'[2]Prep Sorteo'!$A$7:$M$71,4,FALSE))</f>
        <v>0</v>
      </c>
      <c r="C23" s="22">
        <f>IF($E23="","",VLOOKUP($E23,'[2]Prep Sorteo'!$A$7:$M$71,9,FALSE))</f>
        <v>0</v>
      </c>
      <c r="D23" s="22">
        <f>IF($E23="","",VLOOKUP($E23,'[2]Prep Sorteo'!$A$7:$M$71,11,FALSE))</f>
        <v>0</v>
      </c>
      <c r="E23" s="21">
        <v>65</v>
      </c>
      <c r="F23" s="26" t="str">
        <f>IF($E23="","",CONCATENATE(VLOOKUP($E23,'[2]Prep Sorteo'!$A$7:$M$71,2,FALSE),", ",VLOOKUP($E23,'[2]Prep Sorteo'!$A$7:$M$71,3,FALSE)))</f>
        <v>Bye, </v>
      </c>
      <c r="G23" s="25" t="s">
        <v>81</v>
      </c>
      <c r="H23" s="18" t="s">
        <v>130</v>
      </c>
      <c r="I23" s="17"/>
      <c r="J23" s="29"/>
      <c r="AA23" s="16">
        <f>IF($E23="","",VLOOKUP($E23,'[2]Prep Sorteo'!$A$7:$M$71,10,FALSE))</f>
        <v>0</v>
      </c>
    </row>
    <row r="24" spans="1:27" s="15" customFormat="1" ht="9" customHeight="1">
      <c r="A24" s="24">
        <v>16</v>
      </c>
      <c r="B24" s="23">
        <f>IF($E24="","",VLOOKUP($E24,'[2]Prep Sorteo'!$A$7:$M$71,4,FALSE))</f>
        <v>5876589</v>
      </c>
      <c r="C24" s="22">
        <f>IF($E24="","",VLOOKUP($E24,'[2]Prep Sorteo'!$A$7:$M$71,9,FALSE))</f>
        <v>3690</v>
      </c>
      <c r="D24" s="22">
        <f>IF($E24="","",VLOOKUP($E24,'[2]Prep Sorteo'!$A$7:$M$71,11,FALSE))</f>
        <v>0</v>
      </c>
      <c r="E24" s="21">
        <v>8</v>
      </c>
      <c r="F24" s="20" t="str">
        <f>IF($E24="","",CONCATENATE(VLOOKUP($E24,'[2]Prep Sorteo'!$A$7:$M$71,2,FALSE),", ",VLOOKUP($E24,'[2]Prep Sorteo'!$A$7:$M$71,3,FALSE)))</f>
        <v>GARCIA PEREZ, CARLES</v>
      </c>
      <c r="G24" s="17"/>
      <c r="H24" s="19"/>
      <c r="I24" s="17"/>
      <c r="J24" s="29"/>
      <c r="K24" s="35" t="s">
        <v>87</v>
      </c>
      <c r="AA24" s="16">
        <f>IF($E24="","",VLOOKUP($E24,'[2]Prep Sorteo'!$A$7:$M$71,10,FALSE))</f>
        <v>69</v>
      </c>
    </row>
    <row r="25" spans="1:27" s="15" customFormat="1" ht="9" customHeight="1">
      <c r="A25" s="24">
        <v>17</v>
      </c>
      <c r="B25" s="23">
        <f>IF($E25="","",VLOOKUP($E25,'[2]Prep Sorteo'!$A$7:$M$71,4,FALSE))</f>
        <v>5833385</v>
      </c>
      <c r="C25" s="22">
        <f>IF($E25="","",VLOOKUP($E25,'[2]Prep Sorteo'!$A$7:$M$71,9,FALSE))</f>
        <v>1798</v>
      </c>
      <c r="D25" s="22">
        <f>IF($E25="","",VLOOKUP($E25,'[2]Prep Sorteo'!$A$7:$M$71,11,FALSE))</f>
        <v>0</v>
      </c>
      <c r="E25" s="21">
        <v>4</v>
      </c>
      <c r="F25" s="26" t="str">
        <f>IF($E25="","",CONCATENATE(VLOOKUP($E25,'[2]Prep Sorteo'!$A$7:$M$71,2,FALSE),", ",VLOOKUP($E25,'[2]Prep Sorteo'!$A$7:$M$71,3,FALSE)))</f>
        <v>ABRINES KARBOWSKI, DAVID</v>
      </c>
      <c r="G25" s="30" t="s">
        <v>80</v>
      </c>
      <c r="H25" s="17"/>
      <c r="I25" s="17"/>
      <c r="J25" s="29"/>
      <c r="K25" s="34" t="s">
        <v>119</v>
      </c>
      <c r="AA25" s="16">
        <f>IF($E25="","",VLOOKUP($E25,'[2]Prep Sorteo'!$A$7:$M$71,10,FALSE))</f>
        <v>165</v>
      </c>
    </row>
    <row r="26" spans="1:27" s="15" customFormat="1" ht="9" customHeight="1">
      <c r="A26" s="27">
        <v>18</v>
      </c>
      <c r="B26" s="23">
        <f>IF($E26="","",VLOOKUP($E26,'[2]Prep Sorteo'!$A$7:$M$71,4,FALSE))</f>
        <v>0</v>
      </c>
      <c r="C26" s="22">
        <f>IF($E26="","",VLOOKUP($E26,'[2]Prep Sorteo'!$A$7:$M$71,9,FALSE))</f>
        <v>0</v>
      </c>
      <c r="D26" s="22">
        <f>IF($E26="","",VLOOKUP($E26,'[2]Prep Sorteo'!$A$7:$M$71,11,FALSE))</f>
        <v>0</v>
      </c>
      <c r="E26" s="21">
        <v>65</v>
      </c>
      <c r="F26" s="20" t="str">
        <f>IF($E26="","",CONCATENATE(VLOOKUP($E26,'[2]Prep Sorteo'!$A$7:$M$71,2,FALSE),", ",VLOOKUP($E26,'[2]Prep Sorteo'!$A$7:$M$71,3,FALSE)))</f>
        <v>Bye, </v>
      </c>
      <c r="G26" s="28"/>
      <c r="H26" s="30" t="s">
        <v>80</v>
      </c>
      <c r="I26" s="17"/>
      <c r="J26" s="29"/>
      <c r="K26" s="33"/>
      <c r="AA26" s="16">
        <f>IF($E26="","",VLOOKUP($E26,'[2]Prep Sorteo'!$A$7:$M$71,10,FALSE))</f>
        <v>0</v>
      </c>
    </row>
    <row r="27" spans="1:27" s="15" customFormat="1" ht="9" customHeight="1">
      <c r="A27" s="27">
        <v>19</v>
      </c>
      <c r="B27" s="23">
        <f>IF($E27="","",VLOOKUP($E27,'[2]Prep Sorteo'!$A$7:$M$71,4,FALSE))</f>
        <v>0</v>
      </c>
      <c r="C27" s="22">
        <f>IF($E27="","",VLOOKUP($E27,'[2]Prep Sorteo'!$A$7:$M$71,9,FALSE))</f>
        <v>0</v>
      </c>
      <c r="D27" s="22">
        <f>IF($E27="","",VLOOKUP($E27,'[2]Prep Sorteo'!$A$7:$M$71,11,FALSE))</f>
        <v>0</v>
      </c>
      <c r="E27" s="21">
        <v>65</v>
      </c>
      <c r="F27" s="26" t="str">
        <f>IF($E27="","",CONCATENATE(VLOOKUP($E27,'[2]Prep Sorteo'!$A$7:$M$71,2,FALSE),", ",VLOOKUP($E27,'[2]Prep Sorteo'!$A$7:$M$71,3,FALSE)))</f>
        <v>Bye, </v>
      </c>
      <c r="G27" s="25" t="s">
        <v>79</v>
      </c>
      <c r="H27" s="29" t="s">
        <v>131</v>
      </c>
      <c r="I27" s="17"/>
      <c r="J27" s="29"/>
      <c r="K27" s="33"/>
      <c r="AA27" s="16">
        <f>IF($E27="","",VLOOKUP($E27,'[2]Prep Sorteo'!$A$7:$M$71,10,FALSE))</f>
        <v>0</v>
      </c>
    </row>
    <row r="28" spans="1:27" s="15" customFormat="1" ht="9" customHeight="1">
      <c r="A28" s="27">
        <v>20</v>
      </c>
      <c r="B28" s="23">
        <f>IF($E28="","",VLOOKUP($E28,'[2]Prep Sorteo'!$A$7:$M$71,4,FALSE))</f>
        <v>5885382</v>
      </c>
      <c r="C28" s="22">
        <f>IF($E28="","",VLOOKUP($E28,'[2]Prep Sorteo'!$A$7:$M$71,9,FALSE))</f>
        <v>10807</v>
      </c>
      <c r="D28" s="22">
        <f>IF($E28="","",VLOOKUP($E28,'[2]Prep Sorteo'!$A$7:$M$71,11,FALSE))</f>
        <v>0</v>
      </c>
      <c r="E28" s="21">
        <v>25</v>
      </c>
      <c r="F28" s="20" t="str">
        <f>IF($E28="","",CONCATENATE(VLOOKUP($E28,'[2]Prep Sorteo'!$A$7:$M$71,2,FALSE),", ",VLOOKUP($E28,'[2]Prep Sorteo'!$A$7:$M$71,3,FALSE)))</f>
        <v>GRACIA DORADO, ALBERTO</v>
      </c>
      <c r="G28" s="18"/>
      <c r="H28" s="28"/>
      <c r="I28" s="30" t="s">
        <v>78</v>
      </c>
      <c r="J28" s="29"/>
      <c r="K28" s="33"/>
      <c r="AA28" s="16">
        <f>IF($E28="","",VLOOKUP($E28,'[2]Prep Sorteo'!$A$7:$M$71,10,FALSE))</f>
        <v>11</v>
      </c>
    </row>
    <row r="29" spans="1:27" s="15" customFormat="1" ht="9" customHeight="1">
      <c r="A29" s="27">
        <v>21</v>
      </c>
      <c r="B29" s="23">
        <f>IF($E29="","",VLOOKUP($E29,'[2]Prep Sorteo'!$A$7:$M$71,4,FALSE))</f>
        <v>0</v>
      </c>
      <c r="C29" s="22">
        <f>IF($E29="","",VLOOKUP($E29,'[2]Prep Sorteo'!$A$7:$M$71,9,FALSE))</f>
        <v>0</v>
      </c>
      <c r="D29" s="22">
        <f>IF($E29="","",VLOOKUP($E29,'[2]Prep Sorteo'!$A$7:$M$71,11,FALSE))</f>
        <v>0</v>
      </c>
      <c r="E29" s="21">
        <v>65</v>
      </c>
      <c r="F29" s="26" t="str">
        <f>IF($E29="","",CONCATENATE(VLOOKUP($E29,'[2]Prep Sorteo'!$A$7:$M$71,2,FALSE),", ",VLOOKUP($E29,'[2]Prep Sorteo'!$A$7:$M$71,3,FALSE)))</f>
        <v>Bye, </v>
      </c>
      <c r="G29" s="30" t="s">
        <v>78</v>
      </c>
      <c r="H29" s="29"/>
      <c r="I29" s="29" t="s">
        <v>175</v>
      </c>
      <c r="J29" s="29"/>
      <c r="K29" s="33"/>
      <c r="AA29" s="16">
        <f>IF($E29="","",VLOOKUP($E29,'[2]Prep Sorteo'!$A$7:$M$71,10,FALSE))</f>
        <v>0</v>
      </c>
    </row>
    <row r="30" spans="1:27" s="15" customFormat="1" ht="9" customHeight="1">
      <c r="A30" s="27">
        <v>22</v>
      </c>
      <c r="B30" s="23">
        <f>IF($E30="","",VLOOKUP($E30,'[2]Prep Sorteo'!$A$7:$M$71,4,FALSE))</f>
        <v>5873725</v>
      </c>
      <c r="C30" s="22">
        <f>IF($E30="","",VLOOKUP($E30,'[2]Prep Sorteo'!$A$7:$M$71,9,FALSE))</f>
        <v>3779</v>
      </c>
      <c r="D30" s="22">
        <f>IF($E30="","",VLOOKUP($E30,'[2]Prep Sorteo'!$A$7:$M$71,11,FALSE))</f>
        <v>0</v>
      </c>
      <c r="E30" s="21">
        <v>9</v>
      </c>
      <c r="F30" s="20" t="str">
        <f>IF($E30="","",CONCATENATE(VLOOKUP($E30,'[2]Prep Sorteo'!$A$7:$M$71,2,FALSE),", ",VLOOKUP($E30,'[2]Prep Sorteo'!$A$7:$M$71,3,FALSE)))</f>
        <v>BARRAZA ESCOBARES, JOAQUIN</v>
      </c>
      <c r="G30" s="28"/>
      <c r="H30" s="25" t="s">
        <v>78</v>
      </c>
      <c r="I30" s="29"/>
      <c r="J30" s="29"/>
      <c r="K30" s="33"/>
      <c r="AA30" s="16">
        <f>IF($E30="","",VLOOKUP($E30,'[2]Prep Sorteo'!$A$7:$M$71,10,FALSE))</f>
        <v>67</v>
      </c>
    </row>
    <row r="31" spans="1:27" s="15" customFormat="1" ht="9" customHeight="1">
      <c r="A31" s="27">
        <v>23</v>
      </c>
      <c r="B31" s="23">
        <f>IF($E31="","",VLOOKUP($E31,'[2]Prep Sorteo'!$A$7:$M$71,4,FALSE))</f>
        <v>0</v>
      </c>
      <c r="C31" s="22">
        <f>IF($E31="","",VLOOKUP($E31,'[2]Prep Sorteo'!$A$7:$M$71,9,FALSE))</f>
        <v>0</v>
      </c>
      <c r="D31" s="22">
        <f>IF($E31="","",VLOOKUP($E31,'[2]Prep Sorteo'!$A$7:$M$71,11,FALSE))</f>
        <v>0</v>
      </c>
      <c r="E31" s="21">
        <v>65</v>
      </c>
      <c r="F31" s="26" t="str">
        <f>IF($E31="","",CONCATENATE(VLOOKUP($E31,'[2]Prep Sorteo'!$A$7:$M$71,2,FALSE),", ",VLOOKUP($E31,'[2]Prep Sorteo'!$A$7:$M$71,3,FALSE)))</f>
        <v>Bye, </v>
      </c>
      <c r="G31" s="25" t="s">
        <v>77</v>
      </c>
      <c r="H31" s="18" t="s">
        <v>132</v>
      </c>
      <c r="I31" s="29"/>
      <c r="J31" s="29"/>
      <c r="K31" s="33"/>
      <c r="AA31" s="16">
        <f>IF($E31="","",VLOOKUP($E31,'[2]Prep Sorteo'!$A$7:$M$71,10,FALSE))</f>
        <v>0</v>
      </c>
    </row>
    <row r="32" spans="1:27" s="15" customFormat="1" ht="9" customHeight="1">
      <c r="A32" s="27">
        <v>24</v>
      </c>
      <c r="B32" s="23">
        <f>IF($E32="","",VLOOKUP($E32,'[2]Prep Sorteo'!$A$7:$M$71,4,FALSE))</f>
        <v>5833732</v>
      </c>
      <c r="C32" s="22">
        <f>IF($E32="","",VLOOKUP($E32,'[2]Prep Sorteo'!$A$7:$M$71,9,FALSE))</f>
        <v>6703</v>
      </c>
      <c r="D32" s="22">
        <f>IF($E32="","",VLOOKUP($E32,'[2]Prep Sorteo'!$A$7:$M$71,11,FALSE))</f>
        <v>0</v>
      </c>
      <c r="E32" s="21">
        <v>19</v>
      </c>
      <c r="F32" s="20" t="str">
        <f>IF($E32="","",CONCATENATE(VLOOKUP($E32,'[2]Prep Sorteo'!$A$7:$M$71,2,FALSE),", ",VLOOKUP($E32,'[2]Prep Sorteo'!$A$7:$M$71,3,FALSE)))</f>
        <v>TEBAR XAMENA, JOAN</v>
      </c>
      <c r="G32" s="17"/>
      <c r="H32" s="19"/>
      <c r="I32" s="28"/>
      <c r="J32" s="25" t="s">
        <v>78</v>
      </c>
      <c r="K32" s="33"/>
      <c r="AA32" s="16">
        <f>IF($E32="","",VLOOKUP($E32,'[2]Prep Sorteo'!$A$7:$M$71,10,FALSE))</f>
        <v>28</v>
      </c>
    </row>
    <row r="33" spans="1:27" s="15" customFormat="1" ht="9" customHeight="1">
      <c r="A33" s="27">
        <v>25</v>
      </c>
      <c r="B33" s="23">
        <f>IF($E33="","",VLOOKUP($E33,'[2]Prep Sorteo'!$A$7:$M$71,4,FALSE))</f>
        <v>0</v>
      </c>
      <c r="C33" s="22">
        <f>IF($E33="","",VLOOKUP($E33,'[2]Prep Sorteo'!$A$7:$M$71,9,FALSE))</f>
        <v>0</v>
      </c>
      <c r="D33" s="22">
        <f>IF($E33="","",VLOOKUP($E33,'[2]Prep Sorteo'!$A$7:$M$71,11,FALSE))</f>
        <v>0</v>
      </c>
      <c r="E33" s="21">
        <v>65</v>
      </c>
      <c r="F33" s="26" t="str">
        <f>IF($E33="","",CONCATENATE(VLOOKUP($E33,'[2]Prep Sorteo'!$A$7:$M$71,2,FALSE),", ",VLOOKUP($E33,'[2]Prep Sorteo'!$A$7:$M$71,3,FALSE)))</f>
        <v>Bye, </v>
      </c>
      <c r="G33" s="30" t="s">
        <v>76</v>
      </c>
      <c r="H33" s="17"/>
      <c r="I33" s="29"/>
      <c r="J33" s="18" t="s">
        <v>185</v>
      </c>
      <c r="K33" s="33"/>
      <c r="AA33" s="16">
        <f>IF($E33="","",VLOOKUP($E33,'[2]Prep Sorteo'!$A$7:$M$71,10,FALSE))</f>
        <v>0</v>
      </c>
    </row>
    <row r="34" spans="1:27" s="15" customFormat="1" ht="9" customHeight="1">
      <c r="A34" s="27">
        <v>26</v>
      </c>
      <c r="B34" s="23">
        <f>IF($E34="","",VLOOKUP($E34,'[2]Prep Sorteo'!$A$7:$M$71,4,FALSE))</f>
        <v>5885267</v>
      </c>
      <c r="C34" s="22">
        <f>IF($E34="","",VLOOKUP($E34,'[2]Prep Sorteo'!$A$7:$M$71,9,FALSE))</f>
        <v>13585</v>
      </c>
      <c r="D34" s="22">
        <f>IF($E34="","",VLOOKUP($E34,'[2]Prep Sorteo'!$A$7:$M$71,11,FALSE))</f>
        <v>0</v>
      </c>
      <c r="E34" s="21">
        <v>29</v>
      </c>
      <c r="F34" s="20" t="str">
        <f>IF($E34="","",CONCATENATE(VLOOKUP($E34,'[2]Prep Sorteo'!$A$7:$M$71,2,FALSE),", ",VLOOKUP($E34,'[2]Prep Sorteo'!$A$7:$M$71,3,FALSE)))</f>
        <v>MOREU PONS, ALVARO</v>
      </c>
      <c r="G34" s="28"/>
      <c r="H34" s="30" t="s">
        <v>76</v>
      </c>
      <c r="I34" s="29"/>
      <c r="J34" s="18"/>
      <c r="K34" s="33"/>
      <c r="AA34" s="16">
        <f>IF($E34="","",VLOOKUP($E34,'[2]Prep Sorteo'!$A$7:$M$71,10,FALSE))</f>
        <v>6</v>
      </c>
    </row>
    <row r="35" spans="1:27" s="15" customFormat="1" ht="9" customHeight="1">
      <c r="A35" s="27">
        <v>27</v>
      </c>
      <c r="B35" s="23">
        <f>IF($E35="","",VLOOKUP($E35,'[2]Prep Sorteo'!$A$7:$M$71,4,FALSE))</f>
        <v>0</v>
      </c>
      <c r="C35" s="22">
        <f>IF($E35="","",VLOOKUP($E35,'[2]Prep Sorteo'!$A$7:$M$71,9,FALSE))</f>
        <v>0</v>
      </c>
      <c r="D35" s="22">
        <f>IF($E35="","",VLOOKUP($E35,'[2]Prep Sorteo'!$A$7:$M$71,11,FALSE))</f>
        <v>0</v>
      </c>
      <c r="E35" s="21">
        <v>65</v>
      </c>
      <c r="F35" s="26" t="str">
        <f>IF($E35="","",CONCATENATE(VLOOKUP($E35,'[2]Prep Sorteo'!$A$7:$M$71,2,FALSE),", ",VLOOKUP($E35,'[2]Prep Sorteo'!$A$7:$M$71,3,FALSE)))</f>
        <v>Bye, </v>
      </c>
      <c r="G35" s="25" t="s">
        <v>75</v>
      </c>
      <c r="H35" s="29" t="s">
        <v>133</v>
      </c>
      <c r="I35" s="29"/>
      <c r="J35" s="18"/>
      <c r="K35" s="33"/>
      <c r="AA35" s="16">
        <f>IF($E35="","",VLOOKUP($E35,'[2]Prep Sorteo'!$A$7:$M$71,10,FALSE))</f>
        <v>0</v>
      </c>
    </row>
    <row r="36" spans="1:27" s="15" customFormat="1" ht="9" customHeight="1">
      <c r="A36" s="27">
        <v>28</v>
      </c>
      <c r="B36" s="23">
        <f>IF($E36="","",VLOOKUP($E36,'[2]Prep Sorteo'!$A$7:$M$71,4,FALSE))</f>
        <v>5873717</v>
      </c>
      <c r="C36" s="22">
        <f>IF($E36="","",VLOOKUP($E36,'[2]Prep Sorteo'!$A$7:$M$71,9,FALSE))</f>
        <v>11230</v>
      </c>
      <c r="D36" s="22">
        <f>IF($E36="","",VLOOKUP($E36,'[2]Prep Sorteo'!$A$7:$M$71,11,FALSE))</f>
        <v>0</v>
      </c>
      <c r="E36" s="21">
        <v>26</v>
      </c>
      <c r="F36" s="20" t="str">
        <f>IF($E36="","",CONCATENATE(VLOOKUP($E36,'[2]Prep Sorteo'!$A$7:$M$71,2,FALSE),", ",VLOOKUP($E36,'[2]Prep Sorteo'!$A$7:$M$71,3,FALSE)))</f>
        <v>CAÑELLAS NICOLAU, DAVID</v>
      </c>
      <c r="G36" s="18"/>
      <c r="H36" s="28"/>
      <c r="I36" s="25" t="s">
        <v>73</v>
      </c>
      <c r="J36" s="18"/>
      <c r="K36" s="33"/>
      <c r="AA36" s="16">
        <f>IF($E36="","",VLOOKUP($E36,'[2]Prep Sorteo'!$A$7:$M$71,10,FALSE))</f>
        <v>10</v>
      </c>
    </row>
    <row r="37" spans="1:27" s="15" customFormat="1" ht="9" customHeight="1">
      <c r="A37" s="27">
        <v>29</v>
      </c>
      <c r="B37" s="23">
        <f>IF($E37="","",VLOOKUP($E37,'[2]Prep Sorteo'!$A$7:$M$71,4,FALSE))</f>
        <v>0</v>
      </c>
      <c r="C37" s="22">
        <f>IF($E37="","",VLOOKUP($E37,'[2]Prep Sorteo'!$A$7:$M$71,9,FALSE))</f>
        <v>0</v>
      </c>
      <c r="D37" s="22">
        <f>IF($E37="","",VLOOKUP($E37,'[2]Prep Sorteo'!$A$7:$M$71,11,FALSE))</f>
        <v>0</v>
      </c>
      <c r="E37" s="21">
        <v>65</v>
      </c>
      <c r="F37" s="26" t="str">
        <f>IF($E37="","",CONCATENATE(VLOOKUP($E37,'[2]Prep Sorteo'!$A$7:$M$71,2,FALSE),", ",VLOOKUP($E37,'[2]Prep Sorteo'!$A$7:$M$71,3,FALSE)))</f>
        <v>Bye, </v>
      </c>
      <c r="G37" s="30" t="s">
        <v>74</v>
      </c>
      <c r="H37" s="29"/>
      <c r="I37" s="17" t="s">
        <v>151</v>
      </c>
      <c r="J37" s="18"/>
      <c r="K37" s="33"/>
      <c r="AA37" s="16">
        <f>IF($E37="","",VLOOKUP($E37,'[2]Prep Sorteo'!$A$7:$M$71,10,FALSE))</f>
        <v>0</v>
      </c>
    </row>
    <row r="38" spans="1:27" s="15" customFormat="1" ht="9" customHeight="1">
      <c r="A38" s="27">
        <v>30</v>
      </c>
      <c r="B38" s="23">
        <f>IF($E38="","",VLOOKUP($E38,'[2]Prep Sorteo'!$A$7:$M$71,4,FALSE))</f>
        <v>5863130</v>
      </c>
      <c r="C38" s="22">
        <f>IF($E38="","",VLOOKUP($E38,'[2]Prep Sorteo'!$A$7:$M$71,9,FALSE))</f>
        <v>9099</v>
      </c>
      <c r="D38" s="22">
        <f>IF($E38="","",VLOOKUP($E38,'[2]Prep Sorteo'!$A$7:$M$71,11,FALSE))</f>
        <v>0</v>
      </c>
      <c r="E38" s="21">
        <v>20</v>
      </c>
      <c r="F38" s="20" t="str">
        <f>IF($E38="","",CONCATENATE(VLOOKUP($E38,'[2]Prep Sorteo'!$A$7:$M$71,2,FALSE),", ",VLOOKUP($E38,'[2]Prep Sorteo'!$A$7:$M$71,3,FALSE)))</f>
        <v>CAÑELLAS SANTOS, ANDRES</v>
      </c>
      <c r="G38" s="28"/>
      <c r="H38" s="25" t="s">
        <v>73</v>
      </c>
      <c r="I38" s="17"/>
      <c r="J38" s="18"/>
      <c r="K38" s="33"/>
      <c r="AA38" s="16">
        <f>IF($E38="","",VLOOKUP($E38,'[2]Prep Sorteo'!$A$7:$M$71,10,FALSE))</f>
        <v>16</v>
      </c>
    </row>
    <row r="39" spans="1:27" s="15" customFormat="1" ht="9" customHeight="1">
      <c r="A39" s="27">
        <v>31</v>
      </c>
      <c r="B39" s="23">
        <f>IF($E39="","",VLOOKUP($E39,'[2]Prep Sorteo'!$A$7:$M$71,4,FALSE))</f>
        <v>0</v>
      </c>
      <c r="C39" s="22">
        <f>IF($E39="","",VLOOKUP($E39,'[2]Prep Sorteo'!$A$7:$M$71,9,FALSE))</f>
        <v>0</v>
      </c>
      <c r="D39" s="22">
        <f>IF($E39="","",VLOOKUP($E39,'[2]Prep Sorteo'!$A$7:$M$71,11,FALSE))</f>
        <v>0</v>
      </c>
      <c r="E39" s="21">
        <v>65</v>
      </c>
      <c r="F39" s="26" t="str">
        <f>IF($E39="","",CONCATENATE(VLOOKUP($E39,'[2]Prep Sorteo'!$A$7:$M$71,2,FALSE),", ",VLOOKUP($E39,'[2]Prep Sorteo'!$A$7:$M$71,3,FALSE)))</f>
        <v>Bye, </v>
      </c>
      <c r="G39" s="25" t="s">
        <v>73</v>
      </c>
      <c r="H39" s="18" t="s">
        <v>130</v>
      </c>
      <c r="I39" s="17"/>
      <c r="J39" s="18"/>
      <c r="K39" s="33"/>
      <c r="AA39" s="16">
        <f>IF($E39="","",VLOOKUP($E39,'[2]Prep Sorteo'!$A$7:$M$71,10,FALSE))</f>
        <v>0</v>
      </c>
    </row>
    <row r="40" spans="1:27" s="15" customFormat="1" ht="9" customHeight="1">
      <c r="A40" s="24">
        <v>32</v>
      </c>
      <c r="B40" s="23">
        <f>IF($E40="","",VLOOKUP($E40,'[2]Prep Sorteo'!$A$7:$M$71,4,FALSE))</f>
        <v>5846194</v>
      </c>
      <c r="C40" s="22">
        <f>IF($E40="","",VLOOKUP($E40,'[2]Prep Sorteo'!$A$7:$M$71,9,FALSE))</f>
        <v>2166</v>
      </c>
      <c r="D40" s="22">
        <f>IF($E40="","",VLOOKUP($E40,'[2]Prep Sorteo'!$A$7:$M$71,11,FALSE))</f>
        <v>0</v>
      </c>
      <c r="E40" s="21">
        <v>5</v>
      </c>
      <c r="F40" s="20" t="str">
        <f>IF($E40="","",CONCATENATE(VLOOKUP($E40,'[2]Prep Sorteo'!$A$7:$M$71,2,FALSE),", ",VLOOKUP($E40,'[2]Prep Sorteo'!$A$7:$M$71,3,FALSE)))</f>
        <v>DE ABREU SORIA-GALVA, CARLOS</v>
      </c>
      <c r="G40" s="17"/>
      <c r="H40" s="19"/>
      <c r="I40" s="18"/>
      <c r="J40" s="18"/>
      <c r="K40" s="33"/>
      <c r="AA40" s="16">
        <f>IF($E40="","",VLOOKUP($E40,'[2]Prep Sorteo'!$A$7:$M$71,10,FALSE))</f>
        <v>131</v>
      </c>
    </row>
    <row r="41" spans="1:27" s="15" customFormat="1" ht="9" customHeight="1">
      <c r="A41" s="24">
        <v>33</v>
      </c>
      <c r="B41" s="23">
        <f>IF($E41="","",VLOOKUP($E41,'[2]Prep Sorteo'!$A$7:$M$71,4,FALSE))</f>
        <v>5854486</v>
      </c>
      <c r="C41" s="22">
        <f>IF($E41="","",VLOOKUP($E41,'[2]Prep Sorteo'!$A$7:$M$71,9,FALSE))</f>
        <v>3223</v>
      </c>
      <c r="D41" s="22">
        <f>IF($E41="","",VLOOKUP($E41,'[2]Prep Sorteo'!$A$7:$M$71,11,FALSE))</f>
        <v>0</v>
      </c>
      <c r="E41" s="21">
        <v>6</v>
      </c>
      <c r="F41" s="26" t="str">
        <f>IF($E41="","",CONCATENATE(VLOOKUP($E41,'[2]Prep Sorteo'!$A$7:$M$71,2,FALSE),", ",VLOOKUP($E41,'[2]Prep Sorteo'!$A$7:$M$71,3,FALSE)))</f>
        <v>RIVERO CRESPO, IÑAQUI</v>
      </c>
      <c r="G41" s="30" t="s">
        <v>72</v>
      </c>
      <c r="H41" s="17"/>
      <c r="I41" s="17"/>
      <c r="J41" s="18" t="s">
        <v>24</v>
      </c>
      <c r="K41" s="32" t="s">
        <v>58</v>
      </c>
      <c r="AA41" s="16">
        <f>IF($E41="","",VLOOKUP($E41,'[2]Prep Sorteo'!$A$7:$M$71,10,FALSE))</f>
        <v>82</v>
      </c>
    </row>
    <row r="42" spans="1:27" s="15" customFormat="1" ht="9" customHeight="1">
      <c r="A42" s="27">
        <v>34</v>
      </c>
      <c r="B42" s="23">
        <f>IF($E42="","",VLOOKUP($E42,'[2]Prep Sorteo'!$A$7:$M$71,4,FALSE))</f>
        <v>0</v>
      </c>
      <c r="C42" s="22">
        <f>IF($E42="","",VLOOKUP($E42,'[2]Prep Sorteo'!$A$7:$M$71,9,FALSE))</f>
        <v>0</v>
      </c>
      <c r="D42" s="22">
        <f>IF($E42="","",VLOOKUP($E42,'[2]Prep Sorteo'!$A$7:$M$71,11,FALSE))</f>
        <v>0</v>
      </c>
      <c r="E42" s="21">
        <v>65</v>
      </c>
      <c r="F42" s="20" t="str">
        <f>IF($E42="","",CONCATENATE(VLOOKUP($E42,'[2]Prep Sorteo'!$A$7:$M$71,2,FALSE),", ",VLOOKUP($E42,'[2]Prep Sorteo'!$A$7:$M$71,3,FALSE)))</f>
        <v>Bye, </v>
      </c>
      <c r="G42" s="28"/>
      <c r="H42" s="30" t="s">
        <v>72</v>
      </c>
      <c r="I42" s="17"/>
      <c r="J42" s="18"/>
      <c r="K42" s="34" t="s">
        <v>159</v>
      </c>
      <c r="AA42" s="16">
        <f>IF($E42="","",VLOOKUP($E42,'[2]Prep Sorteo'!$A$7:$M$71,10,FALSE))</f>
        <v>0</v>
      </c>
    </row>
    <row r="43" spans="1:27" s="15" customFormat="1" ht="9" customHeight="1">
      <c r="A43" s="27">
        <v>35</v>
      </c>
      <c r="B43" s="23">
        <f>IF($E43="","",VLOOKUP($E43,'[2]Prep Sorteo'!$A$7:$M$71,4,FALSE))</f>
        <v>0</v>
      </c>
      <c r="C43" s="22">
        <f>IF($E43="","",VLOOKUP($E43,'[2]Prep Sorteo'!$A$7:$M$71,9,FALSE))</f>
        <v>0</v>
      </c>
      <c r="D43" s="22">
        <f>IF($E43="","",VLOOKUP($E43,'[2]Prep Sorteo'!$A$7:$M$71,11,FALSE))</f>
        <v>0</v>
      </c>
      <c r="E43" s="21">
        <v>65</v>
      </c>
      <c r="F43" s="26" t="str">
        <f>IF($E43="","",CONCATENATE(VLOOKUP($E43,'[2]Prep Sorteo'!$A$7:$M$71,2,FALSE),", ",VLOOKUP($E43,'[2]Prep Sorteo'!$A$7:$M$71,3,FALSE)))</f>
        <v>Bye, </v>
      </c>
      <c r="G43" s="25" t="s">
        <v>71</v>
      </c>
      <c r="H43" s="29" t="s">
        <v>134</v>
      </c>
      <c r="I43" s="17"/>
      <c r="J43" s="18"/>
      <c r="K43" s="33"/>
      <c r="AA43" s="16">
        <f>IF($E43="","",VLOOKUP($E43,'[2]Prep Sorteo'!$A$7:$M$71,10,FALSE))</f>
        <v>0</v>
      </c>
    </row>
    <row r="44" spans="1:27" s="15" customFormat="1" ht="9" customHeight="1">
      <c r="A44" s="27">
        <v>36</v>
      </c>
      <c r="B44" s="23">
        <f>IF($E44="","",VLOOKUP($E44,'[2]Prep Sorteo'!$A$7:$M$71,4,FALSE))</f>
        <v>5876448</v>
      </c>
      <c r="C44" s="22">
        <f>IF($E44="","",VLOOKUP($E44,'[2]Prep Sorteo'!$A$7:$M$71,9,FALSE))</f>
        <v>4942</v>
      </c>
      <c r="D44" s="22">
        <f>IF($E44="","",VLOOKUP($E44,'[2]Prep Sorteo'!$A$7:$M$71,11,FALSE))</f>
        <v>0</v>
      </c>
      <c r="E44" s="21">
        <v>15</v>
      </c>
      <c r="F44" s="20" t="str">
        <f>IF($E44="","",CONCATENATE(VLOOKUP($E44,'[2]Prep Sorteo'!$A$7:$M$71,2,FALSE),", ",VLOOKUP($E44,'[2]Prep Sorteo'!$A$7:$M$71,3,FALSE)))</f>
        <v>BAUZA SAMPOL, JULIA</v>
      </c>
      <c r="G44" s="18"/>
      <c r="H44" s="28"/>
      <c r="I44" s="30" t="s">
        <v>69</v>
      </c>
      <c r="J44" s="18"/>
      <c r="K44" s="33"/>
      <c r="AA44" s="16">
        <f>IF($E44="","",VLOOKUP($E44,'[2]Prep Sorteo'!$A$7:$M$71,10,FALSE))</f>
        <v>45</v>
      </c>
    </row>
    <row r="45" spans="1:27" s="15" customFormat="1" ht="9" customHeight="1">
      <c r="A45" s="27">
        <v>37</v>
      </c>
      <c r="B45" s="23">
        <f>IF($E45="","",VLOOKUP($E45,'[2]Prep Sorteo'!$A$7:$M$71,4,FALSE))</f>
        <v>0</v>
      </c>
      <c r="C45" s="22">
        <f>IF($E45="","",VLOOKUP($E45,'[2]Prep Sorteo'!$A$7:$M$71,9,FALSE))</f>
        <v>0</v>
      </c>
      <c r="D45" s="22">
        <f>IF($E45="","",VLOOKUP($E45,'[2]Prep Sorteo'!$A$7:$M$71,11,FALSE))</f>
        <v>0</v>
      </c>
      <c r="E45" s="21">
        <v>65</v>
      </c>
      <c r="F45" s="26" t="str">
        <f>IF($E45="","",CONCATENATE(VLOOKUP($E45,'[2]Prep Sorteo'!$A$7:$M$71,2,FALSE),", ",VLOOKUP($E45,'[2]Prep Sorteo'!$A$7:$M$71,3,FALSE)))</f>
        <v>Bye, </v>
      </c>
      <c r="G45" s="30" t="s">
        <v>70</v>
      </c>
      <c r="H45" s="29"/>
      <c r="I45" s="29" t="s">
        <v>174</v>
      </c>
      <c r="J45" s="18"/>
      <c r="K45" s="33"/>
      <c r="AA45" s="16">
        <f>IF($E45="","",VLOOKUP($E45,'[2]Prep Sorteo'!$A$7:$M$71,10,FALSE))</f>
        <v>0</v>
      </c>
    </row>
    <row r="46" spans="1:27" s="15" customFormat="1" ht="9" customHeight="1">
      <c r="A46" s="27">
        <v>38</v>
      </c>
      <c r="B46" s="23">
        <f>IF($E46="","",VLOOKUP($E46,'[2]Prep Sorteo'!$A$7:$M$71,4,FALSE))</f>
        <v>5885407</v>
      </c>
      <c r="C46" s="22">
        <f>IF($E46="","",VLOOKUP($E46,'[2]Prep Sorteo'!$A$7:$M$71,9,FALSE))</f>
        <v>15174</v>
      </c>
      <c r="D46" s="22">
        <f>IF($E46="","",VLOOKUP($E46,'[2]Prep Sorteo'!$A$7:$M$71,11,FALSE))</f>
        <v>0</v>
      </c>
      <c r="E46" s="21">
        <v>32</v>
      </c>
      <c r="F46" s="20" t="str">
        <f>IF($E46="","",CONCATENATE(VLOOKUP($E46,'[2]Prep Sorteo'!$A$7:$M$71,2,FALSE),", ",VLOOKUP($E46,'[2]Prep Sorteo'!$A$7:$M$71,3,FALSE)))</f>
        <v>GARCIA FERNANDEZ, NICOLAS</v>
      </c>
      <c r="G46" s="28"/>
      <c r="H46" s="25" t="s">
        <v>148</v>
      </c>
      <c r="I46" s="29"/>
      <c r="J46" s="18"/>
      <c r="K46" s="33"/>
      <c r="AA46" s="16">
        <f>IF($E46="","",VLOOKUP($E46,'[2]Prep Sorteo'!$A$7:$M$71,10,FALSE))</f>
        <v>4</v>
      </c>
    </row>
    <row r="47" spans="1:27" s="15" customFormat="1" ht="9" customHeight="1">
      <c r="A47" s="27">
        <v>39</v>
      </c>
      <c r="B47" s="23">
        <f>IF($E47="","",VLOOKUP($E47,'[2]Prep Sorteo'!$A$7:$M$71,4,FALSE))</f>
        <v>0</v>
      </c>
      <c r="C47" s="22">
        <f>IF($E47="","",VLOOKUP($E47,'[2]Prep Sorteo'!$A$7:$M$71,9,FALSE))</f>
        <v>0</v>
      </c>
      <c r="D47" s="22">
        <f>IF($E47="","",VLOOKUP($E47,'[2]Prep Sorteo'!$A$7:$M$71,11,FALSE))</f>
        <v>0</v>
      </c>
      <c r="E47" s="21">
        <v>65</v>
      </c>
      <c r="F47" s="26" t="str">
        <f>IF($E47="","",CONCATENATE(VLOOKUP($E47,'[2]Prep Sorteo'!$A$7:$M$71,2,FALSE),", ",VLOOKUP($E47,'[2]Prep Sorteo'!$A$7:$M$71,3,FALSE)))</f>
        <v>Bye, </v>
      </c>
      <c r="G47" s="25" t="s">
        <v>69</v>
      </c>
      <c r="H47" s="18" t="s">
        <v>135</v>
      </c>
      <c r="I47" s="29"/>
      <c r="J47" s="18"/>
      <c r="K47" s="33"/>
      <c r="AA47" s="16">
        <f>IF($E47="","",VLOOKUP($E47,'[2]Prep Sorteo'!$A$7:$M$71,10,FALSE))</f>
        <v>0</v>
      </c>
    </row>
    <row r="48" spans="1:27" s="15" customFormat="1" ht="9" customHeight="1">
      <c r="A48" s="27">
        <v>40</v>
      </c>
      <c r="B48" s="23">
        <f>IF($E48="","",VLOOKUP($E48,'[2]Prep Sorteo'!$A$7:$M$71,4,FALSE))</f>
        <v>5864790</v>
      </c>
      <c r="C48" s="22">
        <f>IF($E48="","",VLOOKUP($E48,'[2]Prep Sorteo'!$A$7:$M$71,9,FALSE))</f>
        <v>4363</v>
      </c>
      <c r="D48" s="22">
        <f>IF($E48="","",VLOOKUP($E48,'[2]Prep Sorteo'!$A$7:$M$71,11,FALSE))</f>
        <v>0</v>
      </c>
      <c r="E48" s="21">
        <v>12</v>
      </c>
      <c r="F48" s="20" t="str">
        <f>IF($E48="","",CONCATENATE(VLOOKUP($E48,'[2]Prep Sorteo'!$A$7:$M$71,2,FALSE),", ",VLOOKUP($E48,'[2]Prep Sorteo'!$A$7:$M$71,3,FALSE)))</f>
        <v>RIGO PERELLO, MARC</v>
      </c>
      <c r="G48" s="17"/>
      <c r="H48" s="19"/>
      <c r="I48" s="28"/>
      <c r="J48" s="30" t="s">
        <v>65</v>
      </c>
      <c r="K48" s="33"/>
      <c r="AA48" s="16">
        <f>IF($E48="","",VLOOKUP($E48,'[2]Prep Sorteo'!$A$7:$M$71,10,FALSE))</f>
        <v>54</v>
      </c>
    </row>
    <row r="49" spans="1:27" s="15" customFormat="1" ht="9" customHeight="1">
      <c r="A49" s="27">
        <v>41</v>
      </c>
      <c r="B49" s="23">
        <f>IF($E49="","",VLOOKUP($E49,'[2]Prep Sorteo'!$A$7:$M$71,4,FALSE))</f>
        <v>0</v>
      </c>
      <c r="C49" s="22">
        <f>IF($E49="","",VLOOKUP($E49,'[2]Prep Sorteo'!$A$7:$M$71,9,FALSE))</f>
        <v>0</v>
      </c>
      <c r="D49" s="22">
        <f>IF($E49="","",VLOOKUP($E49,'[2]Prep Sorteo'!$A$7:$M$71,11,FALSE))</f>
        <v>0</v>
      </c>
      <c r="E49" s="21">
        <v>65</v>
      </c>
      <c r="F49" s="26" t="str">
        <f>IF($E49="","",CONCATENATE(VLOOKUP($E49,'[2]Prep Sorteo'!$A$7:$M$71,2,FALSE),", ",VLOOKUP($E49,'[2]Prep Sorteo'!$A$7:$M$71,3,FALSE)))</f>
        <v>Bye, </v>
      </c>
      <c r="G49" s="30" t="s">
        <v>68</v>
      </c>
      <c r="H49" s="17"/>
      <c r="I49" s="29"/>
      <c r="J49" s="29" t="s">
        <v>135</v>
      </c>
      <c r="K49" s="33"/>
      <c r="AA49" s="16">
        <f>IF($E49="","",VLOOKUP($E49,'[2]Prep Sorteo'!$A$7:$M$71,10,FALSE))</f>
        <v>0</v>
      </c>
    </row>
    <row r="50" spans="1:27" s="15" customFormat="1" ht="9" customHeight="1">
      <c r="A50" s="27">
        <v>42</v>
      </c>
      <c r="B50" s="23">
        <f>IF($E50="","",VLOOKUP($E50,'[2]Prep Sorteo'!$A$7:$M$71,4,FALSE))</f>
        <v>5837036</v>
      </c>
      <c r="C50" s="22">
        <f>IF($E50="","",VLOOKUP($E50,'[2]Prep Sorteo'!$A$7:$M$71,9,FALSE))</f>
        <v>6463</v>
      </c>
      <c r="D50" s="22">
        <f>IF($E50="","",VLOOKUP($E50,'[2]Prep Sorteo'!$A$7:$M$71,11,FALSE))</f>
        <v>0</v>
      </c>
      <c r="E50" s="21">
        <v>17</v>
      </c>
      <c r="F50" s="20" t="str">
        <f>IF($E50="","",CONCATENATE(VLOOKUP($E50,'[2]Prep Sorteo'!$A$7:$M$71,2,FALSE),", ",VLOOKUP($E50,'[2]Prep Sorteo'!$A$7:$M$71,3,FALSE)))</f>
        <v>ROMAGUERA PUIGSERVER, SEBASTIA</v>
      </c>
      <c r="G50" s="28"/>
      <c r="H50" s="30" t="s">
        <v>68</v>
      </c>
      <c r="I50" s="29"/>
      <c r="J50" s="29"/>
      <c r="K50" s="33"/>
      <c r="AA50" s="16">
        <f>IF($E50="","",VLOOKUP($E50,'[2]Prep Sorteo'!$A$7:$M$71,10,FALSE))</f>
        <v>30</v>
      </c>
    </row>
    <row r="51" spans="1:27" s="15" customFormat="1" ht="9" customHeight="1">
      <c r="A51" s="27">
        <v>43</v>
      </c>
      <c r="B51" s="23">
        <f>IF($E51="","",VLOOKUP($E51,'[2]Prep Sorteo'!$A$7:$M$71,4,FALSE))</f>
        <v>0</v>
      </c>
      <c r="C51" s="22">
        <f>IF($E51="","",VLOOKUP($E51,'[2]Prep Sorteo'!$A$7:$M$71,9,FALSE))</f>
        <v>0</v>
      </c>
      <c r="D51" s="22">
        <f>IF($E51="","",VLOOKUP($E51,'[2]Prep Sorteo'!$A$7:$M$71,11,FALSE))</f>
        <v>0</v>
      </c>
      <c r="E51" s="21">
        <v>65</v>
      </c>
      <c r="F51" s="26" t="str">
        <f>IF($E51="","",CONCATENATE(VLOOKUP($E51,'[2]Prep Sorteo'!$A$7:$M$71,2,FALSE),", ",VLOOKUP($E51,'[2]Prep Sorteo'!$A$7:$M$71,3,FALSE)))</f>
        <v>Bye, </v>
      </c>
      <c r="G51" s="25" t="s">
        <v>67</v>
      </c>
      <c r="H51" s="29" t="s">
        <v>136</v>
      </c>
      <c r="I51" s="29"/>
      <c r="J51" s="29"/>
      <c r="K51" s="33"/>
      <c r="AA51" s="16">
        <f>IF($E51="","",VLOOKUP($E51,'[2]Prep Sorteo'!$A$7:$M$71,10,FALSE))</f>
        <v>0</v>
      </c>
    </row>
    <row r="52" spans="1:27" s="15" customFormat="1" ht="9" customHeight="1">
      <c r="A52" s="27">
        <v>44</v>
      </c>
      <c r="B52" s="23">
        <f>IF($E52="","",VLOOKUP($E52,'[2]Prep Sorteo'!$A$7:$M$71,4,FALSE))</f>
        <v>5875177</v>
      </c>
      <c r="C52" s="22">
        <f>IF($E52="","",VLOOKUP($E52,'[2]Prep Sorteo'!$A$7:$M$71,9,FALSE))</f>
        <v>11800</v>
      </c>
      <c r="D52" s="22">
        <f>IF($E52="","",VLOOKUP($E52,'[2]Prep Sorteo'!$A$7:$M$71,11,FALSE))</f>
        <v>0</v>
      </c>
      <c r="E52" s="21">
        <v>27</v>
      </c>
      <c r="F52" s="20" t="str">
        <f>IF($E52="","",CONCATENATE(VLOOKUP($E52,'[2]Prep Sorteo'!$A$7:$M$71,2,FALSE),", ",VLOOKUP($E52,'[2]Prep Sorteo'!$A$7:$M$71,3,FALSE)))</f>
        <v>MENDIOLA ESTEBAN, MIGUEL</v>
      </c>
      <c r="G52" s="18"/>
      <c r="H52" s="29"/>
      <c r="I52" s="25" t="s">
        <v>65</v>
      </c>
      <c r="J52" s="29"/>
      <c r="K52" s="33"/>
      <c r="AA52" s="16">
        <f>IF($E52="","",VLOOKUP($E52,'[2]Prep Sorteo'!$A$7:$M$71,10,FALSE))</f>
        <v>9</v>
      </c>
    </row>
    <row r="53" spans="1:27" s="15" customFormat="1" ht="9" customHeight="1">
      <c r="A53" s="27">
        <v>45</v>
      </c>
      <c r="B53" s="23">
        <f>IF($E53="","",VLOOKUP($E53,'[2]Prep Sorteo'!$A$7:$M$71,4,FALSE))</f>
        <v>0</v>
      </c>
      <c r="C53" s="22">
        <f>IF($E53="","",VLOOKUP($E53,'[2]Prep Sorteo'!$A$7:$M$71,9,FALSE))</f>
        <v>0</v>
      </c>
      <c r="D53" s="22">
        <f>IF($E53="","",VLOOKUP($E53,'[2]Prep Sorteo'!$A$7:$M$71,11,FALSE))</f>
        <v>0</v>
      </c>
      <c r="E53" s="21">
        <v>65</v>
      </c>
      <c r="F53" s="26" t="str">
        <f>IF($E53="","",CONCATENATE(VLOOKUP($E53,'[2]Prep Sorteo'!$A$7:$M$71,2,FALSE),", ",VLOOKUP($E53,'[2]Prep Sorteo'!$A$7:$M$71,3,FALSE)))</f>
        <v>Bye, </v>
      </c>
      <c r="G53" s="30" t="s">
        <v>66</v>
      </c>
      <c r="H53" s="29"/>
      <c r="I53" s="17" t="s">
        <v>135</v>
      </c>
      <c r="J53" s="29"/>
      <c r="K53" s="33"/>
      <c r="AA53" s="16">
        <f>IF($E53="","",VLOOKUP($E53,'[2]Prep Sorteo'!$A$7:$M$71,10,FALSE))</f>
        <v>0</v>
      </c>
    </row>
    <row r="54" spans="1:27" s="15" customFormat="1" ht="9" customHeight="1">
      <c r="A54" s="27">
        <v>46</v>
      </c>
      <c r="B54" s="23">
        <f>IF($E54="","",VLOOKUP($E54,'[2]Prep Sorteo'!$A$7:$M$71,4,FALSE))</f>
        <v>5886075</v>
      </c>
      <c r="C54" s="22">
        <f>IF($E54="","",VLOOKUP($E54,'[2]Prep Sorteo'!$A$7:$M$71,9,FALSE))</f>
        <v>9423</v>
      </c>
      <c r="D54" s="22">
        <f>IF($E54="","",VLOOKUP($E54,'[2]Prep Sorteo'!$A$7:$M$71,11,FALSE))</f>
        <v>0</v>
      </c>
      <c r="E54" s="21">
        <v>21</v>
      </c>
      <c r="F54" s="20" t="str">
        <f>IF($E54="","",CONCATENATE(VLOOKUP($E54,'[2]Prep Sorteo'!$A$7:$M$71,2,FALSE),", ",VLOOKUP($E54,'[2]Prep Sorteo'!$A$7:$M$71,3,FALSE)))</f>
        <v>GONZALEZ MORCILLO, MARCOS</v>
      </c>
      <c r="G54" s="28"/>
      <c r="H54" s="25" t="s">
        <v>65</v>
      </c>
      <c r="I54" s="17"/>
      <c r="J54" s="29"/>
      <c r="K54" s="33"/>
      <c r="AA54" s="16">
        <f>IF($E54="","",VLOOKUP($E54,'[2]Prep Sorteo'!$A$7:$M$71,10,FALSE))</f>
        <v>15</v>
      </c>
    </row>
    <row r="55" spans="1:27" s="15" customFormat="1" ht="9" customHeight="1">
      <c r="A55" s="27">
        <v>47</v>
      </c>
      <c r="B55" s="23">
        <f>IF($E55="","",VLOOKUP($E55,'[2]Prep Sorteo'!$A$7:$M$71,4,FALSE))</f>
        <v>0</v>
      </c>
      <c r="C55" s="22">
        <f>IF($E55="","",VLOOKUP($E55,'[2]Prep Sorteo'!$A$7:$M$71,9,FALSE))</f>
        <v>0</v>
      </c>
      <c r="D55" s="22">
        <f>IF($E55="","",VLOOKUP($E55,'[2]Prep Sorteo'!$A$7:$M$71,11,FALSE))</f>
        <v>0</v>
      </c>
      <c r="E55" s="21">
        <v>65</v>
      </c>
      <c r="F55" s="26" t="str">
        <f>IF($E55="","",CONCATENATE(VLOOKUP($E55,'[2]Prep Sorteo'!$A$7:$M$71,2,FALSE),", ",VLOOKUP($E55,'[2]Prep Sorteo'!$A$7:$M$71,3,FALSE)))</f>
        <v>Bye, </v>
      </c>
      <c r="G55" s="25" t="s">
        <v>65</v>
      </c>
      <c r="H55" s="18" t="s">
        <v>136</v>
      </c>
      <c r="I55" s="17"/>
      <c r="J55" s="29"/>
      <c r="K55" s="33"/>
      <c r="AA55" s="16">
        <f>IF($E55="","",VLOOKUP($E55,'[2]Prep Sorteo'!$A$7:$M$71,10,FALSE))</f>
        <v>0</v>
      </c>
    </row>
    <row r="56" spans="1:27" s="15" customFormat="1" ht="9" customHeight="1">
      <c r="A56" s="24">
        <v>48</v>
      </c>
      <c r="B56" s="23">
        <f>IF($E56="","",VLOOKUP($E56,'[2]Prep Sorteo'!$A$7:$M$71,4,FALSE))</f>
        <v>5876034</v>
      </c>
      <c r="C56" s="22">
        <f>IF($E56="","",VLOOKUP($E56,'[2]Prep Sorteo'!$A$7:$M$71,9,FALSE))</f>
        <v>1713</v>
      </c>
      <c r="D56" s="22">
        <f>IF($E56="","",VLOOKUP($E56,'[2]Prep Sorteo'!$A$7:$M$71,11,FALSE))</f>
        <v>0</v>
      </c>
      <c r="E56" s="21">
        <v>3</v>
      </c>
      <c r="F56" s="20" t="str">
        <f>IF($E56="","",CONCATENATE(VLOOKUP($E56,'[2]Prep Sorteo'!$A$7:$M$71,2,FALSE),", ",VLOOKUP($E56,'[2]Prep Sorteo'!$A$7:$M$71,3,FALSE)))</f>
        <v>ZEEB, ALEXANDER</v>
      </c>
      <c r="G56" s="17"/>
      <c r="H56" s="19"/>
      <c r="I56" s="17"/>
      <c r="J56" s="29"/>
      <c r="K56" s="32" t="s">
        <v>58</v>
      </c>
      <c r="AA56" s="16">
        <f>IF($E56="","",VLOOKUP($E56,'[2]Prep Sorteo'!$A$7:$M$71,10,FALSE))</f>
        <v>174</v>
      </c>
    </row>
    <row r="57" spans="1:27" s="15" customFormat="1" ht="9" customHeight="1">
      <c r="A57" s="24">
        <v>49</v>
      </c>
      <c r="B57" s="23">
        <f>IF($E57="","",VLOOKUP($E57,'[2]Prep Sorteo'!$A$7:$M$71,4,FALSE))</f>
        <v>5871092</v>
      </c>
      <c r="C57" s="22">
        <f>IF($E57="","",VLOOKUP($E57,'[2]Prep Sorteo'!$A$7:$M$71,9,FALSE))</f>
        <v>3561</v>
      </c>
      <c r="D57" s="22">
        <f>IF($E57="","",VLOOKUP($E57,'[2]Prep Sorteo'!$A$7:$M$71,11,FALSE))</f>
        <v>0</v>
      </c>
      <c r="E57" s="21">
        <v>7</v>
      </c>
      <c r="F57" s="26" t="str">
        <f>IF($E57="","",CONCATENATE(VLOOKUP($E57,'[2]Prep Sorteo'!$A$7:$M$71,2,FALSE),", ",VLOOKUP($E57,'[2]Prep Sorteo'!$A$7:$M$71,3,FALSE)))</f>
        <v>JOSE TOMAS, CARLES</v>
      </c>
      <c r="G57" s="30" t="s">
        <v>64</v>
      </c>
      <c r="H57" s="17"/>
      <c r="I57" s="17"/>
      <c r="J57" s="29"/>
      <c r="K57" s="31" t="s">
        <v>192</v>
      </c>
      <c r="AA57" s="16">
        <f>IF($E57="","",VLOOKUP($E57,'[2]Prep Sorteo'!$A$7:$M$71,10,FALSE))</f>
        <v>72</v>
      </c>
    </row>
    <row r="58" spans="1:27" s="15" customFormat="1" ht="9" customHeight="1">
      <c r="A58" s="27">
        <v>50</v>
      </c>
      <c r="B58" s="23">
        <f>IF($E58="","",VLOOKUP($E58,'[2]Prep Sorteo'!$A$7:$M$71,4,FALSE))</f>
        <v>0</v>
      </c>
      <c r="C58" s="22">
        <f>IF($E58="","",VLOOKUP($E58,'[2]Prep Sorteo'!$A$7:$M$71,9,FALSE))</f>
        <v>0</v>
      </c>
      <c r="D58" s="22">
        <f>IF($E58="","",VLOOKUP($E58,'[2]Prep Sorteo'!$A$7:$M$71,11,FALSE))</f>
        <v>0</v>
      </c>
      <c r="E58" s="21">
        <v>65</v>
      </c>
      <c r="F58" s="20" t="str">
        <f>IF($E58="","",CONCATENATE(VLOOKUP($E58,'[2]Prep Sorteo'!$A$7:$M$71,2,FALSE),", ",VLOOKUP($E58,'[2]Prep Sorteo'!$A$7:$M$71,3,FALSE)))</f>
        <v>Bye, </v>
      </c>
      <c r="G58" s="28"/>
      <c r="H58" s="30" t="s">
        <v>160</v>
      </c>
      <c r="I58" s="17"/>
      <c r="J58" s="29"/>
      <c r="AA58" s="16">
        <f>IF($E58="","",VLOOKUP($E58,'[2]Prep Sorteo'!$A$7:$M$71,10,FALSE))</f>
        <v>0</v>
      </c>
    </row>
    <row r="59" spans="1:27" s="15" customFormat="1" ht="9" customHeight="1">
      <c r="A59" s="27">
        <v>51</v>
      </c>
      <c r="B59" s="23">
        <f>IF($E59="","",VLOOKUP($E59,'[2]Prep Sorteo'!$A$7:$M$71,4,FALSE))</f>
        <v>0</v>
      </c>
      <c r="C59" s="22">
        <f>IF($E59="","",VLOOKUP($E59,'[2]Prep Sorteo'!$A$7:$M$71,9,FALSE))</f>
        <v>0</v>
      </c>
      <c r="D59" s="22">
        <f>IF($E59="","",VLOOKUP($E59,'[2]Prep Sorteo'!$A$7:$M$71,11,FALSE))</f>
        <v>0</v>
      </c>
      <c r="E59" s="21">
        <v>65</v>
      </c>
      <c r="F59" s="26" t="str">
        <f>IF($E59="","",CONCATENATE(VLOOKUP($E59,'[2]Prep Sorteo'!$A$7:$M$71,2,FALSE),", ",VLOOKUP($E59,'[2]Prep Sorteo'!$A$7:$M$71,3,FALSE)))</f>
        <v>Bye, </v>
      </c>
      <c r="G59" s="25" t="s">
        <v>32</v>
      </c>
      <c r="H59" s="29" t="s">
        <v>161</v>
      </c>
      <c r="I59" s="17"/>
      <c r="J59" s="29"/>
      <c r="AA59" s="16">
        <f>IF($E59="","",VLOOKUP($E59,'[2]Prep Sorteo'!$A$7:$M$71,10,FALSE))</f>
        <v>0</v>
      </c>
    </row>
    <row r="60" spans="1:27" s="15" customFormat="1" ht="9" customHeight="1">
      <c r="A60" s="27">
        <v>52</v>
      </c>
      <c r="B60" s="23">
        <f>IF($E60="","",VLOOKUP($E60,'[2]Prep Sorteo'!$A$7:$M$71,4,FALSE))</f>
        <v>5879468</v>
      </c>
      <c r="C60" s="22">
        <f>IF($E60="","",VLOOKUP($E60,'[2]Prep Sorteo'!$A$7:$M$71,9,FALSE))</f>
        <v>4416</v>
      </c>
      <c r="D60" s="22">
        <f>IF($E60="","",VLOOKUP($E60,'[2]Prep Sorteo'!$A$7:$M$71,11,FALSE))</f>
        <v>0</v>
      </c>
      <c r="E60" s="21">
        <v>13</v>
      </c>
      <c r="F60" s="20" t="str">
        <f>IF($E60="","",CONCATENATE(VLOOKUP($E60,'[2]Prep Sorteo'!$A$7:$M$71,2,FALSE),", ",VLOOKUP($E60,'[2]Prep Sorteo'!$A$7:$M$71,3,FALSE)))</f>
        <v>SUAREZ SANTANA, SAMUEL</v>
      </c>
      <c r="G60" s="18"/>
      <c r="H60" s="28"/>
      <c r="I60" s="30" t="s">
        <v>173</v>
      </c>
      <c r="J60" s="29"/>
      <c r="AA60" s="16">
        <f>IF($E60="","",VLOOKUP($E60,'[2]Prep Sorteo'!$A$7:$M$71,10,FALSE))</f>
        <v>53</v>
      </c>
    </row>
    <row r="61" spans="1:27" s="15" customFormat="1" ht="9" customHeight="1">
      <c r="A61" s="27">
        <v>53</v>
      </c>
      <c r="B61" s="23">
        <f>IF($E61="","",VLOOKUP($E61,'[2]Prep Sorteo'!$A$7:$M$71,4,FALSE))</f>
        <v>0</v>
      </c>
      <c r="C61" s="22">
        <f>IF($E61="","",VLOOKUP($E61,'[2]Prep Sorteo'!$A$7:$M$71,9,FALSE))</f>
        <v>0</v>
      </c>
      <c r="D61" s="22">
        <f>IF($E61="","",VLOOKUP($E61,'[2]Prep Sorteo'!$A$7:$M$71,11,FALSE))</f>
        <v>0</v>
      </c>
      <c r="E61" s="21">
        <v>65</v>
      </c>
      <c r="F61" s="26" t="str">
        <f>IF($E61="","",CONCATENATE(VLOOKUP($E61,'[2]Prep Sorteo'!$A$7:$M$71,2,FALSE),", ",VLOOKUP($E61,'[2]Prep Sorteo'!$A$7:$M$71,3,FALSE)))</f>
        <v>Bye, </v>
      </c>
      <c r="G61" s="30" t="s">
        <v>63</v>
      </c>
      <c r="H61" s="29"/>
      <c r="I61" s="29" t="s">
        <v>172</v>
      </c>
      <c r="J61" s="29"/>
      <c r="AA61" s="16">
        <f>IF($E61="","",VLOOKUP($E61,'[2]Prep Sorteo'!$A$7:$M$71,10,FALSE))</f>
        <v>0</v>
      </c>
    </row>
    <row r="62" spans="1:27" s="15" customFormat="1" ht="9" customHeight="1">
      <c r="A62" s="27">
        <v>54</v>
      </c>
      <c r="B62" s="23">
        <f>IF($E62="","",VLOOKUP($E62,'[2]Prep Sorteo'!$A$7:$M$71,4,FALSE))</f>
        <v>5890703</v>
      </c>
      <c r="C62" s="22">
        <f>IF($E62="","",VLOOKUP($E62,'[2]Prep Sorteo'!$A$7:$M$71,9,FALSE))</f>
        <v>15174</v>
      </c>
      <c r="D62" s="22">
        <f>IF($E62="","",VLOOKUP($E62,'[2]Prep Sorteo'!$A$7:$M$71,11,FALSE))</f>
        <v>0</v>
      </c>
      <c r="E62" s="21">
        <v>31</v>
      </c>
      <c r="F62" s="20" t="str">
        <f>IF($E62="","",CONCATENATE(VLOOKUP($E62,'[2]Prep Sorteo'!$A$7:$M$71,2,FALSE),", ",VLOOKUP($E62,'[2]Prep Sorteo'!$A$7:$M$71,3,FALSE)))</f>
        <v>CASTILLO SANTIAGO, MARTIN</v>
      </c>
      <c r="G62" s="28"/>
      <c r="H62" s="25" t="s">
        <v>62</v>
      </c>
      <c r="I62" s="29"/>
      <c r="J62" s="29"/>
      <c r="AA62" s="16">
        <f>IF($E62="","",VLOOKUP($E62,'[2]Prep Sorteo'!$A$7:$M$71,10,FALSE))</f>
        <v>4</v>
      </c>
    </row>
    <row r="63" spans="1:27" s="15" customFormat="1" ht="9" customHeight="1">
      <c r="A63" s="27">
        <v>55</v>
      </c>
      <c r="B63" s="23">
        <f>IF($E63="","",VLOOKUP($E63,'[2]Prep Sorteo'!$A$7:$M$71,4,FALSE))</f>
        <v>0</v>
      </c>
      <c r="C63" s="22">
        <f>IF($E63="","",VLOOKUP($E63,'[2]Prep Sorteo'!$A$7:$M$71,9,FALSE))</f>
        <v>0</v>
      </c>
      <c r="D63" s="22">
        <f>IF($E63="","",VLOOKUP($E63,'[2]Prep Sorteo'!$A$7:$M$71,11,FALSE))</f>
        <v>0</v>
      </c>
      <c r="E63" s="21">
        <v>65</v>
      </c>
      <c r="F63" s="26" t="str">
        <f>IF($E63="","",CONCATENATE(VLOOKUP($E63,'[2]Prep Sorteo'!$A$7:$M$71,2,FALSE),", ",VLOOKUP($E63,'[2]Prep Sorteo'!$A$7:$M$71,3,FALSE)))</f>
        <v>Bye, </v>
      </c>
      <c r="G63" s="25" t="s">
        <v>62</v>
      </c>
      <c r="H63" s="18" t="s">
        <v>135</v>
      </c>
      <c r="I63" s="29"/>
      <c r="J63" s="29"/>
      <c r="AA63" s="16">
        <f>IF($E63="","",VLOOKUP($E63,'[2]Prep Sorteo'!$A$7:$M$71,10,FALSE))</f>
        <v>0</v>
      </c>
    </row>
    <row r="64" spans="1:27" s="15" customFormat="1" ht="9" customHeight="1">
      <c r="A64" s="27">
        <v>56</v>
      </c>
      <c r="B64" s="23">
        <f>IF($E64="","",VLOOKUP($E64,'[2]Prep Sorteo'!$A$7:$M$71,4,FALSE))</f>
        <v>5861332</v>
      </c>
      <c r="C64" s="22">
        <f>IF($E64="","",VLOOKUP($E64,'[2]Prep Sorteo'!$A$7:$M$71,9,FALSE))</f>
        <v>4480</v>
      </c>
      <c r="D64" s="22">
        <f>IF($E64="","",VLOOKUP($E64,'[2]Prep Sorteo'!$A$7:$M$71,11,FALSE))</f>
        <v>0</v>
      </c>
      <c r="E64" s="21">
        <v>14</v>
      </c>
      <c r="F64" s="20" t="str">
        <f>IF($E64="","",CONCATENATE(VLOOKUP($E64,'[2]Prep Sorteo'!$A$7:$M$71,2,FALSE),", ",VLOOKUP($E64,'[2]Prep Sorteo'!$A$7:$M$71,3,FALSE)))</f>
        <v>MARTORELL FERRIOL, PAU</v>
      </c>
      <c r="G64" s="17"/>
      <c r="H64" s="19"/>
      <c r="I64" s="28"/>
      <c r="J64" s="25" t="s">
        <v>58</v>
      </c>
      <c r="AA64" s="16">
        <f>IF($E64="","",VLOOKUP($E64,'[2]Prep Sorteo'!$A$7:$M$71,10,FALSE))</f>
        <v>52</v>
      </c>
    </row>
    <row r="65" spans="1:27" s="15" customFormat="1" ht="9" customHeight="1">
      <c r="A65" s="27">
        <v>57</v>
      </c>
      <c r="B65" s="23">
        <f>IF($E65="","",VLOOKUP($E65,'[2]Prep Sorteo'!$A$7:$M$71,4,FALSE))</f>
        <v>0</v>
      </c>
      <c r="C65" s="22">
        <f>IF($E65="","",VLOOKUP($E65,'[2]Prep Sorteo'!$A$7:$M$71,9,FALSE))</f>
        <v>0</v>
      </c>
      <c r="D65" s="22">
        <f>IF($E65="","",VLOOKUP($E65,'[2]Prep Sorteo'!$A$7:$M$71,11,FALSE))</f>
        <v>0</v>
      </c>
      <c r="E65" s="21">
        <v>65</v>
      </c>
      <c r="F65" s="26" t="str">
        <f>IF($E65="","",CONCATENATE(VLOOKUP($E65,'[2]Prep Sorteo'!$A$7:$M$71,2,FALSE),", ",VLOOKUP($E65,'[2]Prep Sorteo'!$A$7:$M$71,3,FALSE)))</f>
        <v>Bye, </v>
      </c>
      <c r="G65" s="30" t="s">
        <v>61</v>
      </c>
      <c r="H65" s="17"/>
      <c r="I65" s="29"/>
      <c r="J65" s="17" t="s">
        <v>135</v>
      </c>
      <c r="AA65" s="16">
        <f>IF($E65="","",VLOOKUP($E65,'[2]Prep Sorteo'!$A$7:$M$71,10,FALSE))</f>
        <v>0</v>
      </c>
    </row>
    <row r="66" spans="1:27" s="15" customFormat="1" ht="9" customHeight="1">
      <c r="A66" s="27">
        <v>58</v>
      </c>
      <c r="B66" s="23">
        <f>IF($E66="","",VLOOKUP($E66,'[2]Prep Sorteo'!$A$7:$M$71,4,FALSE))</f>
        <v>5850351</v>
      </c>
      <c r="C66" s="22">
        <f>IF($E66="","",VLOOKUP($E66,'[2]Prep Sorteo'!$A$7:$M$71,9,FALSE))</f>
        <v>3853</v>
      </c>
      <c r="D66" s="22">
        <f>IF($E66="","",VLOOKUP($E66,'[2]Prep Sorteo'!$A$7:$M$71,11,FALSE))</f>
        <v>0</v>
      </c>
      <c r="E66" s="21">
        <v>11</v>
      </c>
      <c r="F66" s="20" t="str">
        <f>IF($E66="","",CONCATENATE(VLOOKUP($E66,'[2]Prep Sorteo'!$A$7:$M$71,2,FALSE),", ",VLOOKUP($E66,'[2]Prep Sorteo'!$A$7:$M$71,3,FALSE)))</f>
        <v>HASI CEVIC, ENEJ</v>
      </c>
      <c r="G66" s="28"/>
      <c r="H66" s="30" t="s">
        <v>61</v>
      </c>
      <c r="I66" s="29"/>
      <c r="J66" s="17"/>
      <c r="AA66" s="16">
        <f>IF($E66="","",VLOOKUP($E66,'[2]Prep Sorteo'!$A$7:$M$71,10,FALSE))</f>
        <v>65</v>
      </c>
    </row>
    <row r="67" spans="1:27" s="15" customFormat="1" ht="9" customHeight="1">
      <c r="A67" s="27">
        <v>59</v>
      </c>
      <c r="B67" s="23">
        <f>IF($E67="","",VLOOKUP($E67,'[2]Prep Sorteo'!$A$7:$M$71,4,FALSE))</f>
        <v>0</v>
      </c>
      <c r="C67" s="22">
        <f>IF($E67="","",VLOOKUP($E67,'[2]Prep Sorteo'!$A$7:$M$71,9,FALSE))</f>
        <v>0</v>
      </c>
      <c r="D67" s="22">
        <f>IF($E67="","",VLOOKUP($E67,'[2]Prep Sorteo'!$A$7:$M$71,11,FALSE))</f>
        <v>0</v>
      </c>
      <c r="E67" s="21">
        <v>65</v>
      </c>
      <c r="F67" s="26" t="str">
        <f>IF($E67="","",CONCATENATE(VLOOKUP($E67,'[2]Prep Sorteo'!$A$7:$M$71,2,FALSE),", ",VLOOKUP($E67,'[2]Prep Sorteo'!$A$7:$M$71,3,FALSE)))</f>
        <v>Bye, </v>
      </c>
      <c r="G67" s="25" t="s">
        <v>60</v>
      </c>
      <c r="H67" s="29" t="s">
        <v>119</v>
      </c>
      <c r="I67" s="29"/>
      <c r="J67" s="17"/>
      <c r="AA67" s="16">
        <f>IF($E67="","",VLOOKUP($E67,'[2]Prep Sorteo'!$A$7:$M$71,10,FALSE))</f>
        <v>0</v>
      </c>
    </row>
    <row r="68" spans="1:27" s="15" customFormat="1" ht="9" customHeight="1">
      <c r="A68" s="27">
        <v>60</v>
      </c>
      <c r="B68" s="23">
        <f>IF($E68="","",VLOOKUP($E68,'[2]Prep Sorteo'!$A$7:$M$71,4,FALSE))</f>
        <v>5875599</v>
      </c>
      <c r="C68" s="22">
        <f>IF($E68="","",VLOOKUP($E68,'[2]Prep Sorteo'!$A$7:$M$71,9,FALSE))</f>
        <v>9423</v>
      </c>
      <c r="D68" s="22">
        <f>IF($E68="","",VLOOKUP($E68,'[2]Prep Sorteo'!$A$7:$M$71,11,FALSE))</f>
        <v>0</v>
      </c>
      <c r="E68" s="21">
        <v>22</v>
      </c>
      <c r="F68" s="20" t="str">
        <f>IF($E68="","",CONCATENATE(VLOOKUP($E68,'[2]Prep Sorteo'!$A$7:$M$71,2,FALSE),", ",VLOOKUP($E68,'[2]Prep Sorteo'!$A$7:$M$71,3,FALSE)))</f>
        <v>LOPEZ TUR, CARLOS</v>
      </c>
      <c r="G68" s="18"/>
      <c r="H68" s="28"/>
      <c r="I68" s="25" t="s">
        <v>58</v>
      </c>
      <c r="J68" s="17"/>
      <c r="AA68" s="16">
        <f>IF($E68="","",VLOOKUP($E68,'[2]Prep Sorteo'!$A$7:$M$71,10,FALSE))</f>
        <v>15</v>
      </c>
    </row>
    <row r="69" spans="1:27" s="15" customFormat="1" ht="9" customHeight="1">
      <c r="A69" s="27">
        <v>61</v>
      </c>
      <c r="B69" s="23">
        <f>IF($E69="","",VLOOKUP($E69,'[2]Prep Sorteo'!$A$7:$M$71,4,FALSE))</f>
        <v>0</v>
      </c>
      <c r="C69" s="22">
        <f>IF($E69="","",VLOOKUP($E69,'[2]Prep Sorteo'!$A$7:$M$71,9,FALSE))</f>
        <v>0</v>
      </c>
      <c r="D69" s="22">
        <f>IF($E69="","",VLOOKUP($E69,'[2]Prep Sorteo'!$A$7:$M$71,11,FALSE))</f>
        <v>0</v>
      </c>
      <c r="E69" s="21">
        <v>65</v>
      </c>
      <c r="F69" s="26" t="str">
        <f>IF($E69="","",CONCATENATE(VLOOKUP($E69,'[2]Prep Sorteo'!$A$7:$M$71,2,FALSE),", ",VLOOKUP($E69,'[2]Prep Sorteo'!$A$7:$M$71,3,FALSE)))</f>
        <v>Bye, </v>
      </c>
      <c r="G69" s="30" t="s">
        <v>59</v>
      </c>
      <c r="H69" s="29"/>
      <c r="I69" s="17" t="s">
        <v>119</v>
      </c>
      <c r="J69" s="17"/>
      <c r="AA69" s="16">
        <f>IF($E69="","",VLOOKUP($E69,'[2]Prep Sorteo'!$A$7:$M$71,10,FALSE))</f>
        <v>0</v>
      </c>
    </row>
    <row r="70" spans="1:27" s="15" customFormat="1" ht="9" customHeight="1">
      <c r="A70" s="27">
        <v>62</v>
      </c>
      <c r="B70" s="23">
        <f>IF($E70="","",VLOOKUP($E70,'[2]Prep Sorteo'!$A$7:$M$71,4,FALSE))</f>
        <v>5890448</v>
      </c>
      <c r="C70" s="22">
        <f>IF($E70="","",VLOOKUP($E70,'[2]Prep Sorteo'!$A$7:$M$71,9,FALSE))</f>
        <v>19921</v>
      </c>
      <c r="D70" s="22">
        <f>IF($E70="","",VLOOKUP($E70,'[2]Prep Sorteo'!$A$7:$M$71,11,FALSE))</f>
        <v>0</v>
      </c>
      <c r="E70" s="21">
        <v>33</v>
      </c>
      <c r="F70" s="20" t="str">
        <f>IF($E70="","",CONCATENATE(VLOOKUP($E70,'[2]Prep Sorteo'!$A$7:$M$71,2,FALSE),", ",VLOOKUP($E70,'[2]Prep Sorteo'!$A$7:$M$71,3,FALSE)))</f>
        <v>LAQUINTANA MINJOSA, JAVIER</v>
      </c>
      <c r="G70" s="28"/>
      <c r="H70" s="25" t="s">
        <v>58</v>
      </c>
      <c r="I70" s="17"/>
      <c r="J70" s="17"/>
      <c r="AA70" s="16">
        <f>IF($E70="","",VLOOKUP($E70,'[2]Prep Sorteo'!$A$7:$M$71,10,FALSE))</f>
        <v>1</v>
      </c>
    </row>
    <row r="71" spans="1:27" s="15" customFormat="1" ht="9" customHeight="1">
      <c r="A71" s="27">
        <v>63</v>
      </c>
      <c r="B71" s="23">
        <f>IF($E71="","",VLOOKUP($E71,'[2]Prep Sorteo'!$A$7:$M$71,4,FALSE))</f>
        <v>0</v>
      </c>
      <c r="C71" s="22">
        <f>IF($E71="","",VLOOKUP($E71,'[2]Prep Sorteo'!$A$7:$M$71,9,FALSE))</f>
        <v>0</v>
      </c>
      <c r="D71" s="22">
        <f>IF($E71="","",VLOOKUP($E71,'[2]Prep Sorteo'!$A$7:$M$71,11,FALSE))</f>
        <v>0</v>
      </c>
      <c r="E71" s="21">
        <v>65</v>
      </c>
      <c r="F71" s="26" t="str">
        <f>IF($E71="","",CONCATENATE(VLOOKUP($E71,'[2]Prep Sorteo'!$A$7:$M$71,2,FALSE),", ",VLOOKUP($E71,'[2]Prep Sorteo'!$A$7:$M$71,3,FALSE)))</f>
        <v>Bye, </v>
      </c>
      <c r="G71" s="25" t="s">
        <v>58</v>
      </c>
      <c r="H71" s="18" t="s">
        <v>131</v>
      </c>
      <c r="I71" s="17"/>
      <c r="J71" s="17"/>
      <c r="AA71" s="16">
        <f>IF($E71="","",VLOOKUP($E71,'[2]Prep Sorteo'!$A$7:$M$71,10,FALSE))</f>
        <v>0</v>
      </c>
    </row>
    <row r="72" spans="1:27" s="15" customFormat="1" ht="9" customHeight="1">
      <c r="A72" s="24">
        <v>64</v>
      </c>
      <c r="B72" s="23">
        <f>IF($E72="","",VLOOKUP($E72,'[2]Prep Sorteo'!$A$7:$M$71,4,FALSE))</f>
        <v>5854717</v>
      </c>
      <c r="C72" s="22">
        <f>IF($E72="","",VLOOKUP($E72,'[2]Prep Sorteo'!$A$7:$M$71,9,FALSE))</f>
        <v>1199</v>
      </c>
      <c r="D72" s="22">
        <f>IF($E72="","",VLOOKUP($E72,'[2]Prep Sorteo'!$A$7:$M$71,11,FALSE))</f>
        <v>0</v>
      </c>
      <c r="E72" s="21">
        <v>2</v>
      </c>
      <c r="F72" s="20" t="str">
        <f>IF($E72="","",CONCATENATE(VLOOKUP($E72,'[2]Prep Sorteo'!$A$7:$M$71,2,FALSE),", ",VLOOKUP($E72,'[2]Prep Sorteo'!$A$7:$M$71,3,FALSE)))</f>
        <v>CORTIJOS PLANAS, JOSE LUIS</v>
      </c>
      <c r="G72" s="17"/>
      <c r="H72" s="19"/>
      <c r="I72" s="18"/>
      <c r="J72" s="17"/>
      <c r="AA72" s="16">
        <f>IF($E72="","",VLOOKUP($E72,'[2]Prep Sorteo'!$A$7:$M$71,10,FALSE))</f>
        <v>256</v>
      </c>
    </row>
    <row r="73" ht="11.25" customHeight="1" thickBot="1"/>
    <row r="74" spans="1:10" ht="9" customHeight="1">
      <c r="A74" s="167" t="s">
        <v>11</v>
      </c>
      <c r="B74" s="168"/>
      <c r="C74" s="168"/>
      <c r="D74" s="169"/>
      <c r="E74" s="14" t="s">
        <v>10</v>
      </c>
      <c r="F74" s="13" t="s">
        <v>9</v>
      </c>
      <c r="G74" s="183" t="s">
        <v>8</v>
      </c>
      <c r="H74" s="184"/>
      <c r="I74" s="176" t="s">
        <v>7</v>
      </c>
      <c r="J74" s="177"/>
    </row>
    <row r="75" spans="1:10" ht="9" customHeight="1" thickBot="1">
      <c r="A75" s="178"/>
      <c r="B75" s="179"/>
      <c r="C75" s="179"/>
      <c r="D75" s="180"/>
      <c r="E75" s="12">
        <v>1</v>
      </c>
      <c r="F75" s="10" t="str">
        <f>F9</f>
        <v>PUENTE DE ROSSELLO, AITOR</v>
      </c>
      <c r="G75" s="153"/>
      <c r="H75" s="154"/>
      <c r="I75" s="145"/>
      <c r="J75" s="160"/>
    </row>
    <row r="76" spans="1:10" ht="9" customHeight="1">
      <c r="A76" s="170" t="s">
        <v>6</v>
      </c>
      <c r="B76" s="171"/>
      <c r="C76" s="171"/>
      <c r="D76" s="172"/>
      <c r="E76" s="11">
        <v>2</v>
      </c>
      <c r="F76" s="10" t="str">
        <f>F72</f>
        <v>CORTIJOS PLANAS, JOSE LUIS</v>
      </c>
      <c r="G76" s="153"/>
      <c r="H76" s="154"/>
      <c r="I76" s="145"/>
      <c r="J76" s="160"/>
    </row>
    <row r="77" spans="1:10" ht="9" customHeight="1" thickBot="1">
      <c r="A77" s="173"/>
      <c r="B77" s="174"/>
      <c r="C77" s="174"/>
      <c r="D77" s="175"/>
      <c r="E77" s="11">
        <v>3</v>
      </c>
      <c r="F77" s="10" t="str">
        <f>IF(E25=3,F25,IF(E56=3,F56,""))</f>
        <v>ZEEB, ALEXANDER</v>
      </c>
      <c r="G77" s="153"/>
      <c r="H77" s="154"/>
      <c r="I77" s="145"/>
      <c r="J77" s="160"/>
    </row>
    <row r="78" spans="1:10" ht="9" customHeight="1">
      <c r="A78" s="161" t="s">
        <v>5</v>
      </c>
      <c r="B78" s="162"/>
      <c r="C78" s="162"/>
      <c r="D78" s="163"/>
      <c r="E78" s="11">
        <v>4</v>
      </c>
      <c r="F78" s="10" t="str">
        <f>IF(E25=4,F25,IF(E56=4,F56,""))</f>
        <v>ABRINES KARBOWSKI, DAVID</v>
      </c>
      <c r="G78" s="153"/>
      <c r="H78" s="154"/>
      <c r="I78" s="145"/>
      <c r="J78" s="160"/>
    </row>
    <row r="79" spans="1:10" ht="9" customHeight="1" thickBot="1">
      <c r="A79" s="164"/>
      <c r="B79" s="165"/>
      <c r="C79" s="165"/>
      <c r="D79" s="166"/>
      <c r="E79" s="9">
        <v>5</v>
      </c>
      <c r="F79" s="7" t="str">
        <f>IF(E24=5,F24,IF(E40=5,F40,IF(E41=5,F41,IF(E57=5,F57,""))))</f>
        <v>DE ABREU SORIA-GALVA, CARLOS</v>
      </c>
      <c r="G79" s="153"/>
      <c r="H79" s="154"/>
      <c r="I79" s="145"/>
      <c r="J79" s="160"/>
    </row>
    <row r="80" spans="1:10" ht="9" customHeight="1">
      <c r="A80" s="167" t="s">
        <v>4</v>
      </c>
      <c r="B80" s="168"/>
      <c r="C80" s="168"/>
      <c r="D80" s="169"/>
      <c r="E80" s="8">
        <v>6</v>
      </c>
      <c r="F80" s="7" t="str">
        <f>IF(E24=6,F24,IF(E40=6,F40,IF(E41=6,F41,IF(E57=6,F57,""))))</f>
        <v>RIVERO CRESPO, IÑAQUI</v>
      </c>
      <c r="G80" s="153"/>
      <c r="H80" s="154"/>
      <c r="I80" s="145"/>
      <c r="J80" s="160"/>
    </row>
    <row r="81" spans="1:10" ht="9" customHeight="1">
      <c r="A81" s="150" t="str">
        <f>J6</f>
        <v>PEP JORDI MATAS RAMIS</v>
      </c>
      <c r="B81" s="151"/>
      <c r="C81" s="151"/>
      <c r="D81" s="152"/>
      <c r="E81" s="8">
        <v>7</v>
      </c>
      <c r="F81" s="7" t="str">
        <f>IF(E24=7,F24,IF(E40=7,F40,IF(E41=7,F41,IF(E57=7,F57,""))))</f>
        <v>JOSE TOMAS, CARLES</v>
      </c>
      <c r="G81" s="153"/>
      <c r="H81" s="154"/>
      <c r="I81" s="145"/>
      <c r="J81" s="160"/>
    </row>
    <row r="82" spans="1:10" ht="9" customHeight="1" thickBot="1">
      <c r="A82" s="155">
        <f>('[2]Prep Torneo'!$E$7)</f>
        <v>3208825</v>
      </c>
      <c r="B82" s="156"/>
      <c r="C82" s="156"/>
      <c r="D82" s="157"/>
      <c r="E82" s="6">
        <v>8</v>
      </c>
      <c r="F82" s="5" t="str">
        <f>IF(E24=8,F24,IF(E40=8,F40,IF(E41=8,F41,IF(E57=8,F57,""))))</f>
        <v>GARCIA PEREZ, CARLES</v>
      </c>
      <c r="G82" s="158"/>
      <c r="H82" s="159"/>
      <c r="I82" s="146"/>
      <c r="J82" s="147"/>
    </row>
    <row r="83" spans="2:10" ht="12.75">
      <c r="B83" s="4" t="s">
        <v>3</v>
      </c>
      <c r="I83" s="148" t="s">
        <v>2</v>
      </c>
      <c r="J83" s="148"/>
    </row>
    <row r="84" spans="6:8" ht="12.75">
      <c r="F84" s="4" t="s">
        <v>1</v>
      </c>
      <c r="G84" s="149" t="s">
        <v>0</v>
      </c>
      <c r="H84" s="149"/>
    </row>
    <row r="85" ht="12.75"/>
  </sheetData>
  <sheetProtection password="CC8C" sheet="1"/>
  <mergeCells count="35">
    <mergeCell ref="A1:J1"/>
    <mergeCell ref="A2:J2"/>
    <mergeCell ref="A3:E3"/>
    <mergeCell ref="A4:E4"/>
    <mergeCell ref="A5:E5"/>
    <mergeCell ref="A6:E6"/>
    <mergeCell ref="A74:D74"/>
    <mergeCell ref="G74:H74"/>
    <mergeCell ref="I74:J74"/>
    <mergeCell ref="A75:D75"/>
    <mergeCell ref="G75:H75"/>
    <mergeCell ref="I75:J75"/>
    <mergeCell ref="A80:D80"/>
    <mergeCell ref="G80:H80"/>
    <mergeCell ref="I80:J80"/>
    <mergeCell ref="A76:D76"/>
    <mergeCell ref="G76:H76"/>
    <mergeCell ref="I76:J76"/>
    <mergeCell ref="A77:D77"/>
    <mergeCell ref="G77:H77"/>
    <mergeCell ref="I77:J77"/>
    <mergeCell ref="A78:D78"/>
    <mergeCell ref="G78:H78"/>
    <mergeCell ref="I78:J78"/>
    <mergeCell ref="A79:D79"/>
    <mergeCell ref="G79:H79"/>
    <mergeCell ref="I79:J79"/>
    <mergeCell ref="I82:J82"/>
    <mergeCell ref="I83:J83"/>
    <mergeCell ref="G84:H84"/>
    <mergeCell ref="A81:D81"/>
    <mergeCell ref="G81:H81"/>
    <mergeCell ref="A82:D82"/>
    <mergeCell ref="G82:H82"/>
    <mergeCell ref="I81:J81"/>
  </mergeCells>
  <conditionalFormatting sqref="D10:D72">
    <cfRule type="expression" priority="4" dxfId="1" stopIfTrue="1">
      <formula>AND($E10&lt;=$J$9,$C10&gt;0)</formula>
    </cfRule>
  </conditionalFormatting>
  <conditionalFormatting sqref="B9:C72 F9:F72">
    <cfRule type="expression" priority="3" dxfId="1" stopIfTrue="1">
      <formula>AND($E9&lt;=$J$9,$AA9&gt;0)</formula>
    </cfRule>
  </conditionalFormatting>
  <conditionalFormatting sqref="E9:E72">
    <cfRule type="expression" priority="2" dxfId="0" stopIfTrue="1">
      <formula>AND($E9&lt;=$J$9,$AA9&gt;0)</formula>
    </cfRule>
  </conditionalFormatting>
  <conditionalFormatting sqref="A16:A17 A32:A33 A48:A49 A64:A65">
    <cfRule type="expression" priority="1" dxfId="1" stopIfTrue="1">
      <formula>$J$9=16</formula>
    </cfRule>
  </conditionalFormatting>
  <printOptions horizontalCentered="1" verticalCentered="1"/>
  <pageMargins left="0" right="0" top="0" bottom="0" header="0" footer="0"/>
  <pageSetup horizontalDpi="360" verticalDpi="360" orientation="portrait" paperSize="9" scale="90" r:id="rId4"/>
  <drawing r:id="rId3"/>
  <legacyDrawing r:id="rId2"/>
  <oleObjects>
    <oleObject progId="CorelPhotoPaint.Image.8" shapeId="83054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A84"/>
  <sheetViews>
    <sheetView showGridLines="0" showZeros="0" zoomScalePageLayoutView="0" workbookViewId="0" topLeftCell="A1">
      <selection activeCell="A1" sqref="A1:J1"/>
    </sheetView>
  </sheetViews>
  <sheetFormatPr defaultColWidth="9.140625" defaultRowHeight="15"/>
  <cols>
    <col min="1" max="1" width="2.7109375" style="1" bestFit="1" customWidth="1"/>
    <col min="2" max="2" width="7.57421875" style="1" customWidth="1"/>
    <col min="3" max="3" width="5.28125" style="1" customWidth="1"/>
    <col min="4" max="4" width="4.00390625" style="1" customWidth="1"/>
    <col min="5" max="5" width="2.8515625" style="1" customWidth="1"/>
    <col min="6" max="6" width="24.7109375" style="3" customWidth="1"/>
    <col min="7" max="7" width="10.7109375" style="3" customWidth="1"/>
    <col min="8" max="8" width="10.7109375" style="2" customWidth="1"/>
    <col min="9" max="9" width="10.7109375" style="3" customWidth="1"/>
    <col min="10" max="10" width="10.7109375" style="2" customWidth="1"/>
    <col min="11" max="11" width="10.7109375" style="1" customWidth="1"/>
    <col min="12" max="26" width="9.140625" style="1" customWidth="1"/>
    <col min="27" max="27" width="0" style="1" hidden="1" customWidth="1"/>
    <col min="28" max="16384" width="9.140625" style="1" customWidth="1"/>
  </cols>
  <sheetData>
    <row r="1" spans="1:11" s="67" customFormat="1" ht="24">
      <c r="A1" s="185" t="str">
        <f>('[3]Prep Torneo'!A5)</f>
        <v>XVIII MEMORIAL HERMANO TARSICIO</v>
      </c>
      <c r="B1" s="185"/>
      <c r="C1" s="185"/>
      <c r="D1" s="185"/>
      <c r="E1" s="185"/>
      <c r="F1" s="185"/>
      <c r="G1" s="185"/>
      <c r="H1" s="185"/>
      <c r="I1" s="185"/>
      <c r="J1" s="185"/>
      <c r="K1" s="68"/>
    </row>
    <row r="2" spans="1:11" s="65" customFormat="1" ht="12.75">
      <c r="A2" s="186" t="s">
        <v>57</v>
      </c>
      <c r="B2" s="186"/>
      <c r="C2" s="186"/>
      <c r="D2" s="186"/>
      <c r="E2" s="186"/>
      <c r="F2" s="186"/>
      <c r="G2" s="186"/>
      <c r="H2" s="186"/>
      <c r="I2" s="186"/>
      <c r="J2" s="186"/>
      <c r="K2" s="66"/>
    </row>
    <row r="3" spans="1:11" s="53" customFormat="1" ht="9" customHeight="1">
      <c r="A3" s="181" t="s">
        <v>56</v>
      </c>
      <c r="B3" s="181"/>
      <c r="C3" s="181"/>
      <c r="D3" s="181"/>
      <c r="E3" s="181"/>
      <c r="F3" s="64" t="s">
        <v>55</v>
      </c>
      <c r="G3" s="64" t="s">
        <v>54</v>
      </c>
      <c r="H3" s="56"/>
      <c r="I3" s="64" t="s">
        <v>53</v>
      </c>
      <c r="J3" s="63"/>
      <c r="K3" s="62"/>
    </row>
    <row r="4" spans="1:11" s="48" customFormat="1" ht="9.75">
      <c r="A4" s="187">
        <f>('[3]Prep Torneo'!$A$7)</f>
        <v>40112</v>
      </c>
      <c r="B4" s="187"/>
      <c r="C4" s="187"/>
      <c r="D4" s="187"/>
      <c r="E4" s="187"/>
      <c r="F4" s="60" t="str">
        <f>('[3]Prep Torneo'!$B$7)</f>
        <v>BALEAR</v>
      </c>
      <c r="G4" s="60" t="str">
        <f>('[3]Prep Torneo'!$C$7)</f>
        <v>PALMA</v>
      </c>
      <c r="H4" s="72"/>
      <c r="I4" s="60" t="str">
        <f>('[3]Prep Torneo'!$D$7)</f>
        <v>C.T. LA SALLE</v>
      </c>
      <c r="J4" s="59"/>
      <c r="K4" s="58"/>
    </row>
    <row r="5" spans="1:11" s="53" customFormat="1" ht="8.25">
      <c r="A5" s="181" t="s">
        <v>52</v>
      </c>
      <c r="B5" s="181"/>
      <c r="C5" s="181"/>
      <c r="D5" s="181"/>
      <c r="E5" s="181"/>
      <c r="F5" s="57" t="s">
        <v>51</v>
      </c>
      <c r="G5" s="56" t="s">
        <v>50</v>
      </c>
      <c r="H5" s="56"/>
      <c r="I5" s="56"/>
      <c r="J5" s="55" t="s">
        <v>49</v>
      </c>
      <c r="K5" s="54"/>
    </row>
    <row r="6" spans="1:11" s="48" customFormat="1" ht="10.5" thickBot="1">
      <c r="A6" s="182" t="str">
        <f>('[3]Prep Torneo'!$A$9)</f>
        <v>NO</v>
      </c>
      <c r="B6" s="182"/>
      <c r="C6" s="182"/>
      <c r="D6" s="182"/>
      <c r="E6" s="182"/>
      <c r="F6" s="51" t="str">
        <f>('[3]Prep Torneo'!$B$9)</f>
        <v>INFANTIL</v>
      </c>
      <c r="G6" s="51" t="str">
        <f>('[3]Prep Torneo'!$C$9)</f>
        <v>MASCULINO</v>
      </c>
      <c r="H6" s="71"/>
      <c r="I6" s="51"/>
      <c r="J6" s="50" t="str">
        <f>CONCATENATE('[3]Prep Torneo'!$D$9," ",'[3]Prep Torneo'!$E$9)</f>
        <v>PEP JORDI MATAS RAMIS</v>
      </c>
      <c r="K6" s="49"/>
    </row>
    <row r="7" spans="1:11" s="39" customFormat="1" ht="8.25">
      <c r="A7" s="47"/>
      <c r="B7" s="45" t="s">
        <v>48</v>
      </c>
      <c r="C7" s="46" t="s">
        <v>47</v>
      </c>
      <c r="D7" s="46" t="s">
        <v>46</v>
      </c>
      <c r="E7" s="45" t="s">
        <v>45</v>
      </c>
      <c r="F7" s="45" t="s">
        <v>44</v>
      </c>
      <c r="G7" s="45" t="s">
        <v>43</v>
      </c>
      <c r="H7" s="45" t="s">
        <v>42</v>
      </c>
      <c r="I7" s="45" t="s">
        <v>41</v>
      </c>
      <c r="J7" s="45" t="s">
        <v>40</v>
      </c>
      <c r="K7" s="44" t="s">
        <v>39</v>
      </c>
    </row>
    <row r="8" spans="1:11" s="39" customFormat="1" ht="7.5" customHeight="1">
      <c r="A8" s="43"/>
      <c r="B8" s="41"/>
      <c r="C8" s="42"/>
      <c r="D8" s="42"/>
      <c r="E8" s="41"/>
      <c r="F8" s="41"/>
      <c r="G8" s="41"/>
      <c r="H8" s="41"/>
      <c r="I8" s="41"/>
      <c r="J8" s="41"/>
      <c r="K8" s="40"/>
    </row>
    <row r="9" spans="1:27" s="15" customFormat="1" ht="9" customHeight="1">
      <c r="A9" s="24">
        <v>1</v>
      </c>
      <c r="B9" s="23">
        <f>IF($E9="","",VLOOKUP($E9,'[3]Prep Sorteo'!$A$7:$M$71,4,FALSE))</f>
        <v>5850616</v>
      </c>
      <c r="C9" s="22">
        <f>IF($E9="","",VLOOKUP($E9,'[3]Prep Sorteo'!$A$7:$M$71,9,FALSE))</f>
        <v>723</v>
      </c>
      <c r="D9" s="22">
        <f>IF($E9="","",VLOOKUP($E9,'[3]Prep Sorteo'!$A$7:$M$71,11,FALSE))</f>
        <v>0</v>
      </c>
      <c r="E9" s="21">
        <v>1</v>
      </c>
      <c r="F9" s="26" t="str">
        <f>IF($E9="","",CONCATENATE(VLOOKUP($E9,'[3]Prep Sorteo'!$A$7:$M$71,2,FALSE),", ",VLOOKUP($E9,'[3]Prep Sorteo'!$A$7:$M$71,3,FALSE)))</f>
        <v>MUNAR CLAR, JAUME ANTO</v>
      </c>
      <c r="G9" s="30" t="s">
        <v>107</v>
      </c>
      <c r="H9" s="17"/>
      <c r="I9" s="17"/>
      <c r="J9" s="38">
        <f>'[3]Prep Sorteo'!G3</f>
        <v>8</v>
      </c>
      <c r="AA9" s="16">
        <f>IF($E9="","",VLOOKUP($E9,'[3]Prep Sorteo'!$A$7:$M$71,10,FALSE))</f>
        <v>407</v>
      </c>
    </row>
    <row r="10" spans="1:27" s="15" customFormat="1" ht="9" customHeight="1">
      <c r="A10" s="27">
        <v>2</v>
      </c>
      <c r="B10" s="23">
        <f>IF($E10="","",VLOOKUP($E10,'[3]Prep Sorteo'!$A$7:$M$71,4,FALSE))</f>
        <v>0</v>
      </c>
      <c r="C10" s="22">
        <f>IF($E10="","",VLOOKUP($E10,'[3]Prep Sorteo'!$A$7:$M$71,9,FALSE))</f>
        <v>0</v>
      </c>
      <c r="D10" s="22">
        <f>IF($E10="","",VLOOKUP($E10,'[3]Prep Sorteo'!$A$7:$M$71,11,FALSE))</f>
        <v>0</v>
      </c>
      <c r="E10" s="21">
        <v>65</v>
      </c>
      <c r="F10" s="20" t="str">
        <f>IF($E10="","",CONCATENATE(VLOOKUP($E10,'[3]Prep Sorteo'!$A$7:$M$71,2,FALSE),", ",VLOOKUP($E10,'[3]Prep Sorteo'!$A$7:$M$71,3,FALSE)))</f>
        <v>Bye, </v>
      </c>
      <c r="G10" s="28"/>
      <c r="H10" s="30" t="s">
        <v>179</v>
      </c>
      <c r="I10" s="17"/>
      <c r="J10" s="17"/>
      <c r="AA10" s="16">
        <f>IF($E10="","",VLOOKUP($E10,'[3]Prep Sorteo'!$A$7:$M$71,10,FALSE))</f>
        <v>0</v>
      </c>
    </row>
    <row r="11" spans="1:27" s="15" customFormat="1" ht="9" customHeight="1">
      <c r="A11" s="27">
        <v>3</v>
      </c>
      <c r="B11" s="23">
        <f>IF($E11="","",VLOOKUP($E11,'[3]Prep Sorteo'!$A$7:$M$71,4,FALSE))</f>
        <v>5881736</v>
      </c>
      <c r="C11" s="22" t="str">
        <f>IF($E11="","",VLOOKUP($E11,'[3]Prep Sorteo'!$A$7:$M$71,9,FALSE))</f>
        <v>s/c</v>
      </c>
      <c r="D11" s="22">
        <f>IF($E11="","",VLOOKUP($E11,'[3]Prep Sorteo'!$A$7:$M$71,11,FALSE))</f>
        <v>0</v>
      </c>
      <c r="E11" s="21">
        <v>38</v>
      </c>
      <c r="F11" s="26" t="str">
        <f>IF($E11="","",CONCATENATE(VLOOKUP($E11,'[3]Prep Sorteo'!$A$7:$M$71,2,FALSE),", ",VLOOKUP($E11,'[3]Prep Sorteo'!$A$7:$M$71,3,FALSE)))</f>
        <v>VICENS FUSTER, ALEJANDRO</v>
      </c>
      <c r="G11" s="25" t="s">
        <v>138</v>
      </c>
      <c r="H11" s="29" t="s">
        <v>136</v>
      </c>
      <c r="I11" s="17"/>
      <c r="J11" s="17"/>
      <c r="AA11" s="16">
        <f>IF($E11="","",VLOOKUP($E11,'[3]Prep Sorteo'!$A$7:$M$71,10,FALSE))</f>
        <v>0</v>
      </c>
    </row>
    <row r="12" spans="1:27" s="15" customFormat="1" ht="9" customHeight="1">
      <c r="A12" s="27">
        <v>4</v>
      </c>
      <c r="B12" s="23">
        <f>IF($E12="","",VLOOKUP($E12,'[3]Prep Sorteo'!$A$7:$M$71,4,FALSE))</f>
        <v>5890604</v>
      </c>
      <c r="C12" s="22" t="str">
        <f>IF($E12="","",VLOOKUP($E12,'[3]Prep Sorteo'!$A$7:$M$71,9,FALSE))</f>
        <v>s/c</v>
      </c>
      <c r="D12" s="22">
        <f>IF($E12="","",VLOOKUP($E12,'[3]Prep Sorteo'!$A$7:$M$71,11,FALSE))</f>
        <v>0</v>
      </c>
      <c r="E12" s="21">
        <v>37</v>
      </c>
      <c r="F12" s="20" t="str">
        <f>IF($E12="","",CONCATENATE(VLOOKUP($E12,'[3]Prep Sorteo'!$A$7:$M$71,2,FALSE),", ",VLOOKUP($E12,'[3]Prep Sorteo'!$A$7:$M$71,3,FALSE)))</f>
        <v>CEREZO SANCHEZ, JUANJO</v>
      </c>
      <c r="G12" s="18" t="s">
        <v>137</v>
      </c>
      <c r="H12" s="28"/>
      <c r="I12" s="30" t="s">
        <v>179</v>
      </c>
      <c r="J12" s="17"/>
      <c r="AA12" s="16">
        <f>IF($E12="","",VLOOKUP($E12,'[3]Prep Sorteo'!$A$7:$M$71,10,FALSE))</f>
        <v>0</v>
      </c>
    </row>
    <row r="13" spans="1:27" s="15" customFormat="1" ht="9" customHeight="1">
      <c r="A13" s="27">
        <v>5</v>
      </c>
      <c r="B13" s="23">
        <f>IF($E13="","",VLOOKUP($E13,'[3]Prep Sorteo'!$A$7:$M$71,4,FALSE))</f>
        <v>0</v>
      </c>
      <c r="C13" s="22">
        <f>IF($E13="","",VLOOKUP($E13,'[3]Prep Sorteo'!$A$7:$M$71,9,FALSE))</f>
        <v>0</v>
      </c>
      <c r="D13" s="22">
        <f>IF($E13="","",VLOOKUP($E13,'[3]Prep Sorteo'!$A$7:$M$71,11,FALSE))</f>
        <v>0</v>
      </c>
      <c r="E13" s="21">
        <v>65</v>
      </c>
      <c r="F13" s="26" t="str">
        <f>IF($E13="","",CONCATENATE(VLOOKUP($E13,'[3]Prep Sorteo'!$A$7:$M$71,2,FALSE),", ",VLOOKUP($E13,'[3]Prep Sorteo'!$A$7:$M$71,3,FALSE)))</f>
        <v>Bye, </v>
      </c>
      <c r="G13" s="30" t="s">
        <v>106</v>
      </c>
      <c r="H13" s="29"/>
      <c r="I13" s="29" t="s">
        <v>120</v>
      </c>
      <c r="J13" s="17"/>
      <c r="AA13" s="16">
        <f>IF($E13="","",VLOOKUP($E13,'[3]Prep Sorteo'!$A$7:$M$71,10,FALSE))</f>
        <v>0</v>
      </c>
    </row>
    <row r="14" spans="1:27" s="15" customFormat="1" ht="9" customHeight="1">
      <c r="A14" s="27">
        <v>6</v>
      </c>
      <c r="B14" s="23">
        <f>IF($E14="","",VLOOKUP($E14,'[3]Prep Sorteo'!$A$7:$M$71,4,FALSE))</f>
        <v>5886182</v>
      </c>
      <c r="C14" s="22">
        <f>IF($E14="","",VLOOKUP($E14,'[3]Prep Sorteo'!$A$7:$M$71,9,FALSE))</f>
        <v>7895</v>
      </c>
      <c r="D14" s="22">
        <f>IF($E14="","",VLOOKUP($E14,'[3]Prep Sorteo'!$A$7:$M$71,11,FALSE))</f>
        <v>0</v>
      </c>
      <c r="E14" s="21">
        <v>22</v>
      </c>
      <c r="F14" s="20" t="str">
        <f>IF($E14="","",CONCATENATE(VLOOKUP($E14,'[3]Prep Sorteo'!$A$7:$M$71,2,FALSE),", ",VLOOKUP($E14,'[3]Prep Sorteo'!$A$7:$M$71,3,FALSE)))</f>
        <v>FERNANDEZ MOLINA, MARIANO</v>
      </c>
      <c r="G14" s="28"/>
      <c r="H14" s="25" t="s">
        <v>105</v>
      </c>
      <c r="I14" s="29"/>
      <c r="J14" s="17"/>
      <c r="AA14" s="16">
        <f>IF($E14="","",VLOOKUP($E14,'[3]Prep Sorteo'!$A$7:$M$71,10,FALSE))</f>
        <v>21</v>
      </c>
    </row>
    <row r="15" spans="1:27" s="15" customFormat="1" ht="9" customHeight="1">
      <c r="A15" s="27">
        <v>7</v>
      </c>
      <c r="B15" s="23">
        <f>IF($E15="","",VLOOKUP($E15,'[3]Prep Sorteo'!$A$7:$M$71,4,FALSE))</f>
        <v>0</v>
      </c>
      <c r="C15" s="22">
        <f>IF($E15="","",VLOOKUP($E15,'[3]Prep Sorteo'!$A$7:$M$71,9,FALSE))</f>
        <v>0</v>
      </c>
      <c r="D15" s="22">
        <f>IF($E15="","",VLOOKUP($E15,'[3]Prep Sorteo'!$A$7:$M$71,11,FALSE))</f>
        <v>0</v>
      </c>
      <c r="E15" s="21">
        <v>65</v>
      </c>
      <c r="F15" s="26" t="str">
        <f>IF($E15="","",CONCATENATE(VLOOKUP($E15,'[3]Prep Sorteo'!$A$7:$M$71,2,FALSE),", ",VLOOKUP($E15,'[3]Prep Sorteo'!$A$7:$M$71,3,FALSE)))</f>
        <v>Bye, </v>
      </c>
      <c r="G15" s="25" t="s">
        <v>105</v>
      </c>
      <c r="H15" s="18" t="s">
        <v>131</v>
      </c>
      <c r="I15" s="29"/>
      <c r="J15" s="17"/>
      <c r="AA15" s="16">
        <f>IF($E15="","",VLOOKUP($E15,'[3]Prep Sorteo'!$A$7:$M$71,10,FALSE))</f>
        <v>0</v>
      </c>
    </row>
    <row r="16" spans="1:27" s="15" customFormat="1" ht="9" customHeight="1">
      <c r="A16" s="27">
        <v>8</v>
      </c>
      <c r="B16" s="23">
        <f>IF($E16="","",VLOOKUP($E16,'[3]Prep Sorteo'!$A$7:$M$71,4,FALSE))</f>
        <v>5876604</v>
      </c>
      <c r="C16" s="22">
        <f>IF($E16="","",VLOOKUP($E16,'[3]Prep Sorteo'!$A$7:$M$71,9,FALSE))</f>
        <v>3813</v>
      </c>
      <c r="D16" s="22">
        <f>IF($E16="","",VLOOKUP($E16,'[3]Prep Sorteo'!$A$7:$M$71,11,FALSE))</f>
        <v>0</v>
      </c>
      <c r="E16" s="21">
        <v>12</v>
      </c>
      <c r="F16" s="20" t="str">
        <f>IF($E16="","",CONCATENATE(VLOOKUP($E16,'[3]Prep Sorteo'!$A$7:$M$71,2,FALSE),", ",VLOOKUP($E16,'[3]Prep Sorteo'!$A$7:$M$71,3,FALSE)))</f>
        <v>VIVES KURE, LLUIS</v>
      </c>
      <c r="G16" s="17"/>
      <c r="H16" s="19"/>
      <c r="I16" s="28"/>
      <c r="J16" s="30" t="s">
        <v>179</v>
      </c>
      <c r="AA16" s="16">
        <f>IF($E16="","",VLOOKUP($E16,'[3]Prep Sorteo'!$A$7:$M$71,10,FALSE))</f>
        <v>66</v>
      </c>
    </row>
    <row r="17" spans="1:27" s="15" customFormat="1" ht="9" customHeight="1">
      <c r="A17" s="27">
        <v>9</v>
      </c>
      <c r="B17" s="23">
        <f>IF($E17="","",VLOOKUP($E17,'[3]Prep Sorteo'!$A$7:$M$71,4,FALSE))</f>
        <v>0</v>
      </c>
      <c r="C17" s="22">
        <f>IF($E17="","",VLOOKUP($E17,'[3]Prep Sorteo'!$A$7:$M$71,9,FALSE))</f>
        <v>0</v>
      </c>
      <c r="D17" s="22">
        <f>IF($E17="","",VLOOKUP($E17,'[3]Prep Sorteo'!$A$7:$M$71,11,FALSE))</f>
        <v>0</v>
      </c>
      <c r="E17" s="21">
        <v>65</v>
      </c>
      <c r="F17" s="26" t="str">
        <f>IF($E17="","",CONCATENATE(VLOOKUP($E17,'[3]Prep Sorteo'!$A$7:$M$71,2,FALSE),", ",VLOOKUP($E17,'[3]Prep Sorteo'!$A$7:$M$71,3,FALSE)))</f>
        <v>Bye, </v>
      </c>
      <c r="G17" s="37" t="s">
        <v>104</v>
      </c>
      <c r="H17" s="17"/>
      <c r="I17" s="29"/>
      <c r="J17" s="36" t="s">
        <v>171</v>
      </c>
      <c r="AA17" s="16">
        <f>IF($E17="","",VLOOKUP($E17,'[3]Prep Sorteo'!$A$7:$M$71,10,FALSE))</f>
        <v>0</v>
      </c>
    </row>
    <row r="18" spans="1:27" s="15" customFormat="1" ht="9" customHeight="1">
      <c r="A18" s="27">
        <v>10</v>
      </c>
      <c r="B18" s="23">
        <f>IF($E18="","",VLOOKUP($E18,'[3]Prep Sorteo'!$A$7:$M$71,4,FALSE))</f>
        <v>5881702</v>
      </c>
      <c r="C18" s="22">
        <f>IF($E18="","",VLOOKUP($E18,'[3]Prep Sorteo'!$A$7:$M$71,9,FALSE))</f>
        <v>11800</v>
      </c>
      <c r="D18" s="22">
        <f>IF($E18="","",VLOOKUP($E18,'[3]Prep Sorteo'!$A$7:$M$71,11,FALSE))</f>
        <v>0</v>
      </c>
      <c r="E18" s="21">
        <v>27</v>
      </c>
      <c r="F18" s="20" t="str">
        <f>IF($E18="","",CONCATENATE(VLOOKUP($E18,'[3]Prep Sorteo'!$A$7:$M$71,2,FALSE),", ",VLOOKUP($E18,'[3]Prep Sorteo'!$A$7:$M$71,3,FALSE)))</f>
        <v>BEZARES HERRERA, AITOR</v>
      </c>
      <c r="G18" s="28"/>
      <c r="H18" s="30" t="s">
        <v>103</v>
      </c>
      <c r="I18" s="29"/>
      <c r="J18" s="29"/>
      <c r="AA18" s="16">
        <f>IF($E18="","",VLOOKUP($E18,'[3]Prep Sorteo'!$A$7:$M$71,10,FALSE))</f>
        <v>9</v>
      </c>
    </row>
    <row r="19" spans="1:27" s="15" customFormat="1" ht="9" customHeight="1">
      <c r="A19" s="27">
        <v>11</v>
      </c>
      <c r="B19" s="23">
        <f>IF($E19="","",VLOOKUP($E19,'[3]Prep Sorteo'!$A$7:$M$71,4,FALSE))</f>
        <v>0</v>
      </c>
      <c r="C19" s="22">
        <f>IF($E19="","",VLOOKUP($E19,'[3]Prep Sorteo'!$A$7:$M$71,9,FALSE))</f>
        <v>0</v>
      </c>
      <c r="D19" s="22">
        <f>IF($E19="","",VLOOKUP($E19,'[3]Prep Sorteo'!$A$7:$M$71,11,FALSE))</f>
        <v>0</v>
      </c>
      <c r="E19" s="21">
        <v>65</v>
      </c>
      <c r="F19" s="26" t="str">
        <f>IF($E19="","",CONCATENATE(VLOOKUP($E19,'[3]Prep Sorteo'!$A$7:$M$71,2,FALSE),", ",VLOOKUP($E19,'[3]Prep Sorteo'!$A$7:$M$71,3,FALSE)))</f>
        <v>Bye, </v>
      </c>
      <c r="G19" s="25" t="s">
        <v>103</v>
      </c>
      <c r="H19" s="29" t="s">
        <v>136</v>
      </c>
      <c r="I19" s="29"/>
      <c r="J19" s="29"/>
      <c r="AA19" s="16">
        <f>IF($E19="","",VLOOKUP($E19,'[3]Prep Sorteo'!$A$7:$M$71,10,FALSE))</f>
        <v>0</v>
      </c>
    </row>
    <row r="20" spans="1:27" s="15" customFormat="1" ht="9" customHeight="1">
      <c r="A20" s="27">
        <v>12</v>
      </c>
      <c r="B20" s="23">
        <f>IF($E20="","",VLOOKUP($E20,'[3]Prep Sorteo'!$A$7:$M$71,4,FALSE))</f>
        <v>5846681</v>
      </c>
      <c r="C20" s="22">
        <f>IF($E20="","",VLOOKUP($E20,'[3]Prep Sorteo'!$A$7:$M$71,9,FALSE))</f>
        <v>2859</v>
      </c>
      <c r="D20" s="22">
        <f>IF($E20="","",VLOOKUP($E20,'[3]Prep Sorteo'!$A$7:$M$71,11,FALSE))</f>
        <v>0</v>
      </c>
      <c r="E20" s="21">
        <v>11</v>
      </c>
      <c r="F20" s="20" t="str">
        <f>IF($E20="","",CONCATENATE(VLOOKUP($E20,'[3]Prep Sorteo'!$A$7:$M$71,2,FALSE),", ",VLOOKUP($E20,'[3]Prep Sorteo'!$A$7:$M$71,3,FALSE)))</f>
        <v>CONEJO BARCELO, CARLOS</v>
      </c>
      <c r="G20" s="18"/>
      <c r="H20" s="28"/>
      <c r="I20" s="25" t="s">
        <v>103</v>
      </c>
      <c r="J20" s="29"/>
      <c r="AA20" s="16">
        <f>IF($E20="","",VLOOKUP($E20,'[3]Prep Sorteo'!$A$7:$M$71,10,FALSE))</f>
        <v>95</v>
      </c>
    </row>
    <row r="21" spans="1:27" s="15" customFormat="1" ht="9" customHeight="1">
      <c r="A21" s="27">
        <v>13</v>
      </c>
      <c r="B21" s="23">
        <f>IF($E21="","",VLOOKUP($E21,'[3]Prep Sorteo'!$A$7:$M$71,4,FALSE))</f>
        <v>0</v>
      </c>
      <c r="C21" s="22">
        <f>IF($E21="","",VLOOKUP($E21,'[3]Prep Sorteo'!$A$7:$M$71,9,FALSE))</f>
        <v>0</v>
      </c>
      <c r="D21" s="22">
        <f>IF($E21="","",VLOOKUP($E21,'[3]Prep Sorteo'!$A$7:$M$71,11,FALSE))</f>
        <v>0</v>
      </c>
      <c r="E21" s="21">
        <v>65</v>
      </c>
      <c r="F21" s="26" t="str">
        <f>IF($E21="","",CONCATENATE(VLOOKUP($E21,'[3]Prep Sorteo'!$A$7:$M$71,2,FALSE),", ",VLOOKUP($E21,'[3]Prep Sorteo'!$A$7:$M$71,3,FALSE)))</f>
        <v>Bye, </v>
      </c>
      <c r="G21" s="30" t="s">
        <v>102</v>
      </c>
      <c r="H21" s="29"/>
      <c r="I21" s="17" t="s">
        <v>114</v>
      </c>
      <c r="J21" s="29"/>
      <c r="AA21" s="16">
        <f>IF($E21="","",VLOOKUP($E21,'[3]Prep Sorteo'!$A$7:$M$71,10,FALSE))</f>
        <v>0</v>
      </c>
    </row>
    <row r="22" spans="1:27" s="15" customFormat="1" ht="9" customHeight="1">
      <c r="A22" s="27">
        <v>14</v>
      </c>
      <c r="B22" s="23">
        <f>IF($E22="","",VLOOKUP($E22,'[3]Prep Sorteo'!$A$7:$M$71,4,FALSE))</f>
        <v>5853529</v>
      </c>
      <c r="C22" s="22">
        <f>IF($E22="","",VLOOKUP($E22,'[3]Prep Sorteo'!$A$7:$M$71,9,FALSE))</f>
        <v>9423</v>
      </c>
      <c r="D22" s="22">
        <f>IF($E22="","",VLOOKUP($E22,'[3]Prep Sorteo'!$A$7:$M$71,11,FALSE))</f>
        <v>0</v>
      </c>
      <c r="E22" s="21">
        <v>24</v>
      </c>
      <c r="F22" s="20" t="str">
        <f>IF($E22="","",CONCATENATE(VLOOKUP($E22,'[3]Prep Sorteo'!$A$7:$M$71,2,FALSE),", ",VLOOKUP($E22,'[3]Prep Sorteo'!$A$7:$M$71,3,FALSE)))</f>
        <v>ROIG PEREZ, MIGUEL</v>
      </c>
      <c r="G22" s="28"/>
      <c r="H22" s="25" t="s">
        <v>101</v>
      </c>
      <c r="I22" s="17"/>
      <c r="J22" s="29"/>
      <c r="AA22" s="16">
        <f>IF($E22="","",VLOOKUP($E22,'[3]Prep Sorteo'!$A$7:$M$71,10,FALSE))</f>
        <v>15</v>
      </c>
    </row>
    <row r="23" spans="1:27" s="15" customFormat="1" ht="9" customHeight="1">
      <c r="A23" s="27">
        <v>15</v>
      </c>
      <c r="B23" s="23">
        <f>IF($E23="","",VLOOKUP($E23,'[3]Prep Sorteo'!$A$7:$M$71,4,FALSE))</f>
        <v>0</v>
      </c>
      <c r="C23" s="22">
        <f>IF($E23="","",VLOOKUP($E23,'[3]Prep Sorteo'!$A$7:$M$71,9,FALSE))</f>
        <v>0</v>
      </c>
      <c r="D23" s="22">
        <f>IF($E23="","",VLOOKUP($E23,'[3]Prep Sorteo'!$A$7:$M$71,11,FALSE))</f>
        <v>0</v>
      </c>
      <c r="E23" s="21">
        <v>65</v>
      </c>
      <c r="F23" s="26" t="str">
        <f>IF($E23="","",CONCATENATE(VLOOKUP($E23,'[3]Prep Sorteo'!$A$7:$M$71,2,FALSE),", ",VLOOKUP($E23,'[3]Prep Sorteo'!$A$7:$M$71,3,FALSE)))</f>
        <v>Bye, </v>
      </c>
      <c r="G23" s="25" t="s">
        <v>101</v>
      </c>
      <c r="H23" s="18" t="s">
        <v>122</v>
      </c>
      <c r="I23" s="17"/>
      <c r="J23" s="29"/>
      <c r="AA23" s="16">
        <f>IF($E23="","",VLOOKUP($E23,'[3]Prep Sorteo'!$A$7:$M$71,10,FALSE))</f>
        <v>0</v>
      </c>
    </row>
    <row r="24" spans="1:27" s="15" customFormat="1" ht="9" customHeight="1">
      <c r="A24" s="24">
        <v>16</v>
      </c>
      <c r="B24" s="23">
        <f>IF($E24="","",VLOOKUP($E24,'[3]Prep Sorteo'!$A$7:$M$71,4,FALSE))</f>
        <v>5848728</v>
      </c>
      <c r="C24" s="22">
        <f>IF($E24="","",VLOOKUP($E24,'[3]Prep Sorteo'!$A$7:$M$71,9,FALSE))</f>
        <v>1839</v>
      </c>
      <c r="D24" s="22">
        <f>IF($E24="","",VLOOKUP($E24,'[3]Prep Sorteo'!$A$7:$M$71,11,FALSE))</f>
        <v>0</v>
      </c>
      <c r="E24" s="21">
        <v>8</v>
      </c>
      <c r="F24" s="20" t="str">
        <f>IF($E24="","",CONCATENATE(VLOOKUP($E24,'[3]Prep Sorteo'!$A$7:$M$71,2,FALSE),", ",VLOOKUP($E24,'[3]Prep Sorteo'!$A$7:$M$71,3,FALSE)))</f>
        <v>MAS RODENAS, MARC TONI</v>
      </c>
      <c r="G24" s="17"/>
      <c r="H24" s="19"/>
      <c r="I24" s="17"/>
      <c r="J24" s="29"/>
      <c r="K24" s="35" t="s">
        <v>179</v>
      </c>
      <c r="AA24" s="16">
        <f>IF($E24="","",VLOOKUP($E24,'[3]Prep Sorteo'!$A$7:$M$71,10,FALSE))</f>
        <v>161</v>
      </c>
    </row>
    <row r="25" spans="1:27" s="15" customFormat="1" ht="9" customHeight="1">
      <c r="A25" s="24">
        <v>17</v>
      </c>
      <c r="B25" s="23">
        <f>IF($E25="","",VLOOKUP($E25,'[3]Prep Sorteo'!$A$7:$M$71,4,FALSE))</f>
        <v>5847978</v>
      </c>
      <c r="C25" s="22">
        <f>IF($E25="","",VLOOKUP($E25,'[3]Prep Sorteo'!$A$7:$M$71,9,FALSE))</f>
        <v>1199</v>
      </c>
      <c r="D25" s="22">
        <f>IF($E25="","",VLOOKUP($E25,'[3]Prep Sorteo'!$A$7:$M$71,11,FALSE))</f>
        <v>0</v>
      </c>
      <c r="E25" s="21">
        <v>3</v>
      </c>
      <c r="F25" s="26" t="str">
        <f>IF($E25="","",CONCATENATE(VLOOKUP($E25,'[3]Prep Sorteo'!$A$7:$M$71,2,FALSE),", ",VLOOKUP($E25,'[3]Prep Sorteo'!$A$7:$M$71,3,FALSE)))</f>
        <v>PUENTE DE ROSSELLO, AITOR</v>
      </c>
      <c r="G25" s="30" t="s">
        <v>87</v>
      </c>
      <c r="H25" s="17"/>
      <c r="I25" s="17"/>
      <c r="J25" s="29"/>
      <c r="K25" s="34" t="s">
        <v>184</v>
      </c>
      <c r="AA25" s="16">
        <f>IF($E25="","",VLOOKUP($E25,'[3]Prep Sorteo'!$A$7:$M$71,10,FALSE))</f>
        <v>256</v>
      </c>
    </row>
    <row r="26" spans="1:27" s="15" customFormat="1" ht="9" customHeight="1">
      <c r="A26" s="27">
        <v>18</v>
      </c>
      <c r="B26" s="23">
        <f>IF($E26="","",VLOOKUP($E26,'[3]Prep Sorteo'!$A$7:$M$71,4,FALSE))</f>
        <v>0</v>
      </c>
      <c r="C26" s="22">
        <f>IF($E26="","",VLOOKUP($E26,'[3]Prep Sorteo'!$A$7:$M$71,9,FALSE))</f>
        <v>0</v>
      </c>
      <c r="D26" s="22">
        <f>IF($E26="","",VLOOKUP($E26,'[3]Prep Sorteo'!$A$7:$M$71,11,FALSE))</f>
        <v>0</v>
      </c>
      <c r="E26" s="21">
        <v>65</v>
      </c>
      <c r="F26" s="20" t="str">
        <f>IF($E26="","",CONCATENATE(VLOOKUP($E26,'[3]Prep Sorteo'!$A$7:$M$71,2,FALSE),", ",VLOOKUP($E26,'[3]Prep Sorteo'!$A$7:$M$71,3,FALSE)))</f>
        <v>Bye, </v>
      </c>
      <c r="G26" s="28"/>
      <c r="H26" s="30" t="s">
        <v>87</v>
      </c>
      <c r="I26" s="17"/>
      <c r="J26" s="29"/>
      <c r="K26" s="33"/>
      <c r="AA26" s="16">
        <f>IF($E26="","",VLOOKUP($E26,'[3]Prep Sorteo'!$A$7:$M$71,10,FALSE))</f>
        <v>0</v>
      </c>
    </row>
    <row r="27" spans="1:27" s="15" customFormat="1" ht="9" customHeight="1">
      <c r="A27" s="27">
        <v>19</v>
      </c>
      <c r="B27" s="23">
        <f>IF($E27="","",VLOOKUP($E27,'[3]Prep Sorteo'!$A$7:$M$71,4,FALSE))</f>
        <v>5854725</v>
      </c>
      <c r="C27" s="22">
        <f>IF($E27="","",VLOOKUP($E27,'[3]Prep Sorteo'!$A$7:$M$71,9,FALSE))</f>
        <v>11230</v>
      </c>
      <c r="D27" s="22">
        <f>IF($E27="","",VLOOKUP($E27,'[3]Prep Sorteo'!$A$7:$M$71,11,FALSE))</f>
        <v>0</v>
      </c>
      <c r="E27" s="21">
        <v>26</v>
      </c>
      <c r="F27" s="26" t="str">
        <f>IF($E27="","",CONCATENATE(VLOOKUP($E27,'[3]Prep Sorteo'!$A$7:$M$71,2,FALSE),", ",VLOOKUP($E27,'[3]Prep Sorteo'!$A$7:$M$71,3,FALSE)))</f>
        <v>SUREDA ALBERTI, IGNACIO</v>
      </c>
      <c r="G27" s="25" t="s">
        <v>139</v>
      </c>
      <c r="H27" s="29" t="s">
        <v>120</v>
      </c>
      <c r="I27" s="17"/>
      <c r="J27" s="29"/>
      <c r="K27" s="33"/>
      <c r="AA27" s="16">
        <f>IF($E27="","",VLOOKUP($E27,'[3]Prep Sorteo'!$A$7:$M$71,10,FALSE))</f>
        <v>10</v>
      </c>
    </row>
    <row r="28" spans="1:27" s="15" customFormat="1" ht="9" customHeight="1">
      <c r="A28" s="27">
        <v>20</v>
      </c>
      <c r="B28" s="23">
        <f>IF($E28="","",VLOOKUP($E28,'[3]Prep Sorteo'!$A$7:$M$71,4,FALSE))</f>
        <v>5886075</v>
      </c>
      <c r="C28" s="22">
        <f>IF($E28="","",VLOOKUP($E28,'[3]Prep Sorteo'!$A$7:$M$71,9,FALSE))</f>
        <v>9423</v>
      </c>
      <c r="D28" s="22">
        <f>IF($E28="","",VLOOKUP($E28,'[3]Prep Sorteo'!$A$7:$M$71,11,FALSE))</f>
        <v>0</v>
      </c>
      <c r="E28" s="21">
        <v>23</v>
      </c>
      <c r="F28" s="20" t="str">
        <f>IF($E28="","",CONCATENATE(VLOOKUP($E28,'[3]Prep Sorteo'!$A$7:$M$71,2,FALSE),", ",VLOOKUP($E28,'[3]Prep Sorteo'!$A$7:$M$71,3,FALSE)))</f>
        <v>GONZALEZ MORCILLO, MARCOS</v>
      </c>
      <c r="G28" s="18" t="s">
        <v>122</v>
      </c>
      <c r="H28" s="28"/>
      <c r="I28" s="30" t="s">
        <v>87</v>
      </c>
      <c r="J28" s="29"/>
      <c r="K28" s="33"/>
      <c r="AA28" s="16">
        <f>IF($E28="","",VLOOKUP($E28,'[3]Prep Sorteo'!$A$7:$M$71,10,FALSE))</f>
        <v>15</v>
      </c>
    </row>
    <row r="29" spans="1:27" s="15" customFormat="1" ht="9" customHeight="1">
      <c r="A29" s="27">
        <v>21</v>
      </c>
      <c r="B29" s="23">
        <f>IF($E29="","",VLOOKUP($E29,'[3]Prep Sorteo'!$A$7:$M$71,4,FALSE))</f>
        <v>0</v>
      </c>
      <c r="C29" s="22">
        <f>IF($E29="","",VLOOKUP($E29,'[3]Prep Sorteo'!$A$7:$M$71,9,FALSE))</f>
        <v>0</v>
      </c>
      <c r="D29" s="22">
        <f>IF($E29="","",VLOOKUP($E29,'[3]Prep Sorteo'!$A$7:$M$71,11,FALSE))</f>
        <v>0</v>
      </c>
      <c r="E29" s="21">
        <v>65</v>
      </c>
      <c r="F29" s="26" t="str">
        <f>IF($E29="","",CONCATENATE(VLOOKUP($E29,'[3]Prep Sorteo'!$A$7:$M$71,2,FALSE),", ",VLOOKUP($E29,'[3]Prep Sorteo'!$A$7:$M$71,3,FALSE)))</f>
        <v>Bye, </v>
      </c>
      <c r="G29" s="30" t="s">
        <v>69</v>
      </c>
      <c r="H29" s="29"/>
      <c r="I29" s="29" t="s">
        <v>136</v>
      </c>
      <c r="J29" s="29"/>
      <c r="K29" s="33"/>
      <c r="AA29" s="16">
        <f>IF($E29="","",VLOOKUP($E29,'[3]Prep Sorteo'!$A$7:$M$71,10,FALSE))</f>
        <v>0</v>
      </c>
    </row>
    <row r="30" spans="1:27" s="15" customFormat="1" ht="9" customHeight="1">
      <c r="A30" s="27">
        <v>22</v>
      </c>
      <c r="B30" s="23">
        <f>IF($E30="","",VLOOKUP($E30,'[3]Prep Sorteo'!$A$7:$M$71,4,FALSE))</f>
        <v>5864790</v>
      </c>
      <c r="C30" s="22">
        <f>IF($E30="","",VLOOKUP($E30,'[3]Prep Sorteo'!$A$7:$M$71,9,FALSE))</f>
        <v>4363</v>
      </c>
      <c r="D30" s="22">
        <f>IF($E30="","",VLOOKUP($E30,'[3]Prep Sorteo'!$A$7:$M$71,11,FALSE))</f>
        <v>0</v>
      </c>
      <c r="E30" s="21">
        <v>13</v>
      </c>
      <c r="F30" s="20" t="str">
        <f>IF($E30="","",CONCATENATE(VLOOKUP($E30,'[3]Prep Sorteo'!$A$7:$M$71,2,FALSE),", ",VLOOKUP($E30,'[3]Prep Sorteo'!$A$7:$M$71,3,FALSE)))</f>
        <v>RIGO PERELLO, MARC</v>
      </c>
      <c r="G30" s="28"/>
      <c r="H30" s="25" t="s">
        <v>69</v>
      </c>
      <c r="I30" s="29"/>
      <c r="J30" s="29"/>
      <c r="K30" s="33"/>
      <c r="AA30" s="16">
        <f>IF($E30="","",VLOOKUP($E30,'[3]Prep Sorteo'!$A$7:$M$71,10,FALSE))</f>
        <v>54</v>
      </c>
    </row>
    <row r="31" spans="1:27" s="15" customFormat="1" ht="9" customHeight="1">
      <c r="A31" s="27">
        <v>23</v>
      </c>
      <c r="B31" s="23">
        <f>IF($E31="","",VLOOKUP($E31,'[3]Prep Sorteo'!$A$7:$M$71,4,FALSE))</f>
        <v>0</v>
      </c>
      <c r="C31" s="22">
        <f>IF($E31="","",VLOOKUP($E31,'[3]Prep Sorteo'!$A$7:$M$71,9,FALSE))</f>
        <v>0</v>
      </c>
      <c r="D31" s="22">
        <f>IF($E31="","",VLOOKUP($E31,'[3]Prep Sorteo'!$A$7:$M$71,11,FALSE))</f>
        <v>0</v>
      </c>
      <c r="E31" s="21">
        <v>65</v>
      </c>
      <c r="F31" s="26" t="str">
        <f>IF($E31="","",CONCATENATE(VLOOKUP($E31,'[3]Prep Sorteo'!$A$7:$M$71,2,FALSE),", ",VLOOKUP($E31,'[3]Prep Sorteo'!$A$7:$M$71,3,FALSE)))</f>
        <v>Bye, </v>
      </c>
      <c r="G31" s="25" t="s">
        <v>100</v>
      </c>
      <c r="H31" s="18" t="s">
        <v>154</v>
      </c>
      <c r="I31" s="29"/>
      <c r="J31" s="29"/>
      <c r="K31" s="33"/>
      <c r="AA31" s="16">
        <f>IF($E31="","",VLOOKUP($E31,'[3]Prep Sorteo'!$A$7:$M$71,10,FALSE))</f>
        <v>0</v>
      </c>
    </row>
    <row r="32" spans="1:27" s="15" customFormat="1" ht="9" customHeight="1">
      <c r="A32" s="27">
        <v>24</v>
      </c>
      <c r="B32" s="23">
        <f>IF($E32="","",VLOOKUP($E32,'[3]Prep Sorteo'!$A$7:$M$71,4,FALSE))</f>
        <v>5875234</v>
      </c>
      <c r="C32" s="22">
        <f>IF($E32="","",VLOOKUP($E32,'[3]Prep Sorteo'!$A$7:$M$71,9,FALSE))</f>
        <v>7694</v>
      </c>
      <c r="D32" s="22">
        <f>IF($E32="","",VLOOKUP($E32,'[3]Prep Sorteo'!$A$7:$M$71,11,FALSE))</f>
        <v>0</v>
      </c>
      <c r="E32" s="21">
        <v>21</v>
      </c>
      <c r="F32" s="20" t="str">
        <f>IF($E32="","",CONCATENATE(VLOOKUP($E32,'[3]Prep Sorteo'!$A$7:$M$71,2,FALSE),", ",VLOOKUP($E32,'[3]Prep Sorteo'!$A$7:$M$71,3,FALSE)))</f>
        <v>CURIEL DAZA, RUBEN</v>
      </c>
      <c r="G32" s="17"/>
      <c r="H32" s="19"/>
      <c r="I32" s="28"/>
      <c r="J32" s="25" t="s">
        <v>97</v>
      </c>
      <c r="K32" s="33"/>
      <c r="AA32" s="16">
        <f>IF($E32="","",VLOOKUP($E32,'[3]Prep Sorteo'!$A$7:$M$71,10,FALSE))</f>
        <v>22</v>
      </c>
    </row>
    <row r="33" spans="1:27" s="15" customFormat="1" ht="9" customHeight="1">
      <c r="A33" s="27">
        <v>25</v>
      </c>
      <c r="B33" s="23">
        <f>IF($E33="","",VLOOKUP($E33,'[3]Prep Sorteo'!$A$7:$M$71,4,FALSE))</f>
        <v>0</v>
      </c>
      <c r="C33" s="22">
        <f>IF($E33="","",VLOOKUP($E33,'[3]Prep Sorteo'!$A$7:$M$71,9,FALSE))</f>
        <v>0</v>
      </c>
      <c r="D33" s="22">
        <f>IF($E33="","",VLOOKUP($E33,'[3]Prep Sorteo'!$A$7:$M$71,11,FALSE))</f>
        <v>0</v>
      </c>
      <c r="E33" s="21">
        <v>65</v>
      </c>
      <c r="F33" s="26" t="str">
        <f>IF($E33="","",CONCATENATE(VLOOKUP($E33,'[3]Prep Sorteo'!$A$7:$M$71,2,FALSE),", ",VLOOKUP($E33,'[3]Prep Sorteo'!$A$7:$M$71,3,FALSE)))</f>
        <v>Bye, </v>
      </c>
      <c r="G33" s="30" t="s">
        <v>99</v>
      </c>
      <c r="H33" s="17"/>
      <c r="I33" s="29"/>
      <c r="J33" s="18" t="s">
        <v>155</v>
      </c>
      <c r="K33" s="33"/>
      <c r="AA33" s="16">
        <f>IF($E33="","",VLOOKUP($E33,'[3]Prep Sorteo'!$A$7:$M$71,10,FALSE))</f>
        <v>0</v>
      </c>
    </row>
    <row r="34" spans="1:27" s="15" customFormat="1" ht="9" customHeight="1">
      <c r="A34" s="27">
        <v>26</v>
      </c>
      <c r="B34" s="23">
        <f>IF($E34="","",VLOOKUP($E34,'[3]Prep Sorteo'!$A$7:$M$71,4,FALSE))</f>
        <v>5865392</v>
      </c>
      <c r="C34" s="22">
        <f>IF($E34="","",VLOOKUP($E34,'[3]Prep Sorteo'!$A$7:$M$71,9,FALSE))</f>
        <v>2227</v>
      </c>
      <c r="D34" s="22">
        <f>IF($E34="","",VLOOKUP($E34,'[3]Prep Sorteo'!$A$7:$M$71,11,FALSE))</f>
        <v>0</v>
      </c>
      <c r="E34" s="21">
        <v>9</v>
      </c>
      <c r="F34" s="20" t="str">
        <f>IF($E34="","",CONCATENATE(VLOOKUP($E34,'[3]Prep Sorteo'!$A$7:$M$71,2,FALSE),", ",VLOOKUP($E34,'[3]Prep Sorteo'!$A$7:$M$71,3,FALSE)))</f>
        <v>ROIG BALAGUER, RAFAEL</v>
      </c>
      <c r="G34" s="28"/>
      <c r="H34" s="30" t="s">
        <v>99</v>
      </c>
      <c r="I34" s="29"/>
      <c r="J34" s="18"/>
      <c r="K34" s="33"/>
      <c r="AA34" s="16">
        <f>IF($E34="","",VLOOKUP($E34,'[3]Prep Sorteo'!$A$7:$M$71,10,FALSE))</f>
        <v>127</v>
      </c>
    </row>
    <row r="35" spans="1:27" s="15" customFormat="1" ht="9" customHeight="1">
      <c r="A35" s="27">
        <v>27</v>
      </c>
      <c r="B35" s="23">
        <f>IF($E35="","",VLOOKUP($E35,'[3]Prep Sorteo'!$A$7:$M$71,4,FALSE))</f>
        <v>0</v>
      </c>
      <c r="C35" s="22">
        <f>IF($E35="","",VLOOKUP($E35,'[3]Prep Sorteo'!$A$7:$M$71,9,FALSE))</f>
        <v>0</v>
      </c>
      <c r="D35" s="22">
        <f>IF($E35="","",VLOOKUP($E35,'[3]Prep Sorteo'!$A$7:$M$71,11,FALSE))</f>
        <v>0</v>
      </c>
      <c r="E35" s="21">
        <v>65</v>
      </c>
      <c r="F35" s="26" t="str">
        <f>IF($E35="","",CONCATENATE(VLOOKUP($E35,'[3]Prep Sorteo'!$A$7:$M$71,2,FALSE),", ",VLOOKUP($E35,'[3]Prep Sorteo'!$A$7:$M$71,3,FALSE)))</f>
        <v>Bye, </v>
      </c>
      <c r="G35" s="25" t="s">
        <v>98</v>
      </c>
      <c r="H35" s="29" t="s">
        <v>155</v>
      </c>
      <c r="I35" s="29"/>
      <c r="J35" s="18"/>
      <c r="K35" s="33"/>
      <c r="AA35" s="16">
        <f>IF($E35="","",VLOOKUP($E35,'[3]Prep Sorteo'!$A$7:$M$71,10,FALSE))</f>
        <v>0</v>
      </c>
    </row>
    <row r="36" spans="1:27" s="15" customFormat="1" ht="9" customHeight="1">
      <c r="A36" s="27">
        <v>28</v>
      </c>
      <c r="B36" s="23">
        <f>IF($E36="","",VLOOKUP($E36,'[3]Prep Sorteo'!$A$7:$M$71,4,FALSE))</f>
        <v>5861332</v>
      </c>
      <c r="C36" s="22">
        <f>IF($E36="","",VLOOKUP($E36,'[3]Prep Sorteo'!$A$7:$M$71,9,FALSE))</f>
        <v>4480</v>
      </c>
      <c r="D36" s="22">
        <f>IF($E36="","",VLOOKUP($E36,'[3]Prep Sorteo'!$A$7:$M$71,11,FALSE))</f>
        <v>0</v>
      </c>
      <c r="E36" s="21">
        <v>14</v>
      </c>
      <c r="F36" s="20" t="str">
        <f>IF($E36="","",CONCATENATE(VLOOKUP($E36,'[3]Prep Sorteo'!$A$7:$M$71,2,FALSE),", ",VLOOKUP($E36,'[3]Prep Sorteo'!$A$7:$M$71,3,FALSE)))</f>
        <v>MARTORELL FERRIOL, PAU</v>
      </c>
      <c r="G36" s="18"/>
      <c r="H36" s="28"/>
      <c r="I36" s="25" t="s">
        <v>97</v>
      </c>
      <c r="J36" s="18"/>
      <c r="K36" s="33"/>
      <c r="AA36" s="16">
        <f>IF($E36="","",VLOOKUP($E36,'[3]Prep Sorteo'!$A$7:$M$71,10,FALSE))</f>
        <v>52</v>
      </c>
    </row>
    <row r="37" spans="1:27" s="15" customFormat="1" ht="9" customHeight="1">
      <c r="A37" s="27">
        <v>29</v>
      </c>
      <c r="B37" s="23">
        <f>IF($E37="","",VLOOKUP($E37,'[3]Prep Sorteo'!$A$7:$M$71,4,FALSE))</f>
        <v>5840055</v>
      </c>
      <c r="C37" s="22">
        <f>IF($E37="","",VLOOKUP($E37,'[3]Prep Sorteo'!$A$7:$M$71,9,FALSE))</f>
        <v>12280</v>
      </c>
      <c r="D37" s="22">
        <f>IF($E37="","",VLOOKUP($E37,'[3]Prep Sorteo'!$A$7:$M$71,11,FALSE))</f>
        <v>0</v>
      </c>
      <c r="E37" s="21">
        <v>29</v>
      </c>
      <c r="F37" s="26" t="str">
        <f>IF($E37="","",CONCATENATE(VLOOKUP($E37,'[3]Prep Sorteo'!$A$7:$M$71,2,FALSE),", ",VLOOKUP($E37,'[3]Prep Sorteo'!$A$7:$M$71,3,FALSE)))</f>
        <v>MOREY CERDA, SEBASTIAN</v>
      </c>
      <c r="G37" s="30" t="s">
        <v>140</v>
      </c>
      <c r="H37" s="29"/>
      <c r="I37" s="17" t="s">
        <v>147</v>
      </c>
      <c r="J37" s="18"/>
      <c r="K37" s="33"/>
      <c r="AA37" s="16">
        <f>IF($E37="","",VLOOKUP($E37,'[3]Prep Sorteo'!$A$7:$M$71,10,FALSE))</f>
        <v>8</v>
      </c>
    </row>
    <row r="38" spans="1:27" s="15" customFormat="1" ht="9" customHeight="1">
      <c r="A38" s="27">
        <v>30</v>
      </c>
      <c r="B38" s="23">
        <f>IF($E38="","",VLOOKUP($E38,'[3]Prep Sorteo'!$A$7:$M$71,4,FALSE))</f>
        <v>5876563</v>
      </c>
      <c r="C38" s="22">
        <f>IF($E38="","",VLOOKUP($E38,'[3]Prep Sorteo'!$A$7:$M$71,9,FALSE))</f>
        <v>11230</v>
      </c>
      <c r="D38" s="22">
        <f>IF($E38="","",VLOOKUP($E38,'[3]Prep Sorteo'!$A$7:$M$71,11,FALSE))</f>
        <v>0</v>
      </c>
      <c r="E38" s="21">
        <v>25</v>
      </c>
      <c r="F38" s="20" t="str">
        <f>IF($E38="","",CONCATENATE(VLOOKUP($E38,'[3]Prep Sorteo'!$A$7:$M$71,2,FALSE),", ",VLOOKUP($E38,'[3]Prep Sorteo'!$A$7:$M$71,3,FALSE)))</f>
        <v>MORRA CAPLLONCH, JOAN MARTI</v>
      </c>
      <c r="G38" s="28" t="s">
        <v>136</v>
      </c>
      <c r="H38" s="25" t="s">
        <v>97</v>
      </c>
      <c r="I38" s="17"/>
      <c r="J38" s="18"/>
      <c r="K38" s="33"/>
      <c r="AA38" s="16">
        <f>IF($E38="","",VLOOKUP($E38,'[3]Prep Sorteo'!$A$7:$M$71,10,FALSE))</f>
        <v>10</v>
      </c>
    </row>
    <row r="39" spans="1:27" s="15" customFormat="1" ht="9" customHeight="1">
      <c r="A39" s="27">
        <v>31</v>
      </c>
      <c r="B39" s="23">
        <f>IF($E39="","",VLOOKUP($E39,'[3]Prep Sorteo'!$A$7:$M$71,4,FALSE))</f>
        <v>0</v>
      </c>
      <c r="C39" s="22">
        <f>IF($E39="","",VLOOKUP($E39,'[3]Prep Sorteo'!$A$7:$M$71,9,FALSE))</f>
        <v>0</v>
      </c>
      <c r="D39" s="22">
        <f>IF($E39="","",VLOOKUP($E39,'[3]Prep Sorteo'!$A$7:$M$71,11,FALSE))</f>
        <v>0</v>
      </c>
      <c r="E39" s="21">
        <v>65</v>
      </c>
      <c r="F39" s="26" t="str">
        <f>IF($E39="","",CONCATENATE(VLOOKUP($E39,'[3]Prep Sorteo'!$A$7:$M$71,2,FALSE),", ",VLOOKUP($E39,'[3]Prep Sorteo'!$A$7:$M$71,3,FALSE)))</f>
        <v>Bye, </v>
      </c>
      <c r="G39" s="25" t="s">
        <v>97</v>
      </c>
      <c r="H39" s="18" t="s">
        <v>156</v>
      </c>
      <c r="I39" s="17"/>
      <c r="J39" s="18"/>
      <c r="K39" s="33"/>
      <c r="AA39" s="16">
        <f>IF($E39="","",VLOOKUP($E39,'[3]Prep Sorteo'!$A$7:$M$71,10,FALSE))</f>
        <v>0</v>
      </c>
    </row>
    <row r="40" spans="1:27" s="15" customFormat="1" ht="9" customHeight="1">
      <c r="A40" s="24">
        <v>32</v>
      </c>
      <c r="B40" s="23">
        <f>IF($E40="","",VLOOKUP($E40,'[3]Prep Sorteo'!$A$7:$M$71,4,FALSE))</f>
        <v>5846186</v>
      </c>
      <c r="C40" s="22">
        <f>IF($E40="","",VLOOKUP($E40,'[3]Prep Sorteo'!$A$7:$M$71,9,FALSE))</f>
        <v>1614</v>
      </c>
      <c r="D40" s="22">
        <f>IF($E40="","",VLOOKUP($E40,'[3]Prep Sorteo'!$A$7:$M$71,11,FALSE))</f>
        <v>0</v>
      </c>
      <c r="E40" s="21">
        <v>5</v>
      </c>
      <c r="F40" s="20" t="str">
        <f>IF($E40="","",CONCATENATE(VLOOKUP($E40,'[3]Prep Sorteo'!$A$7:$M$71,2,FALSE),", ",VLOOKUP($E40,'[3]Prep Sorteo'!$A$7:$M$71,3,FALSE)))</f>
        <v>SALVA PALOMEQUE, PEDRO</v>
      </c>
      <c r="G40" s="17"/>
      <c r="H40" s="19"/>
      <c r="I40" s="18"/>
      <c r="J40" s="18"/>
      <c r="K40" s="33"/>
      <c r="AA40" s="16">
        <f>IF($E40="","",VLOOKUP($E40,'[3]Prep Sorteo'!$A$7:$M$71,10,FALSE))</f>
        <v>185</v>
      </c>
    </row>
    <row r="41" spans="1:27" s="15" customFormat="1" ht="9" customHeight="1">
      <c r="A41" s="24">
        <v>33</v>
      </c>
      <c r="B41" s="23">
        <f>IF($E41="","",VLOOKUP($E41,'[3]Prep Sorteo'!$A$7:$M$71,4,FALSE))</f>
        <v>5833385</v>
      </c>
      <c r="C41" s="22">
        <f>IF($E41="","",VLOOKUP($E41,'[3]Prep Sorteo'!$A$7:$M$71,9,FALSE))</f>
        <v>1798</v>
      </c>
      <c r="D41" s="22">
        <f>IF($E41="","",VLOOKUP($E41,'[3]Prep Sorteo'!$A$7:$M$71,11,FALSE))</f>
        <v>0</v>
      </c>
      <c r="E41" s="21">
        <v>7</v>
      </c>
      <c r="F41" s="26" t="str">
        <f>IF($E41="","",CONCATENATE(VLOOKUP($E41,'[3]Prep Sorteo'!$A$7:$M$71,2,FALSE),", ",VLOOKUP($E41,'[3]Prep Sorteo'!$A$7:$M$71,3,FALSE)))</f>
        <v>ABRINES KARBOWSKI, DAVID</v>
      </c>
      <c r="G41" s="30" t="s">
        <v>80</v>
      </c>
      <c r="H41" s="17"/>
      <c r="I41" s="17"/>
      <c r="J41" s="18" t="s">
        <v>24</v>
      </c>
      <c r="K41" s="32" t="s">
        <v>179</v>
      </c>
      <c r="AA41" s="16">
        <f>IF($E41="","",VLOOKUP($E41,'[3]Prep Sorteo'!$A$7:$M$71,10,FALSE))</f>
        <v>165</v>
      </c>
    </row>
    <row r="42" spans="1:27" s="15" customFormat="1" ht="9" customHeight="1">
      <c r="A42" s="27">
        <v>34</v>
      </c>
      <c r="B42" s="23">
        <f>IF($E42="","",VLOOKUP($E42,'[3]Prep Sorteo'!$A$7:$M$71,4,FALSE))</f>
        <v>0</v>
      </c>
      <c r="C42" s="22">
        <f>IF($E42="","",VLOOKUP($E42,'[3]Prep Sorteo'!$A$7:$M$71,9,FALSE))</f>
        <v>0</v>
      </c>
      <c r="D42" s="22">
        <f>IF($E42="","",VLOOKUP($E42,'[3]Prep Sorteo'!$A$7:$M$71,11,FALSE))</f>
        <v>0</v>
      </c>
      <c r="E42" s="21">
        <v>65</v>
      </c>
      <c r="F42" s="20" t="str">
        <f>IF($E42="","",CONCATENATE(VLOOKUP($E42,'[3]Prep Sorteo'!$A$7:$M$71,2,FALSE),", ",VLOOKUP($E42,'[3]Prep Sorteo'!$A$7:$M$71,3,FALSE)))</f>
        <v>Bye, </v>
      </c>
      <c r="G42" s="28"/>
      <c r="H42" s="30" t="s">
        <v>80</v>
      </c>
      <c r="I42" s="17"/>
      <c r="J42" s="18"/>
      <c r="K42" s="34" t="s">
        <v>188</v>
      </c>
      <c r="AA42" s="16">
        <f>IF($E42="","",VLOOKUP($E42,'[3]Prep Sorteo'!$A$7:$M$71,10,FALSE))</f>
        <v>0</v>
      </c>
    </row>
    <row r="43" spans="1:27" s="15" customFormat="1" ht="9" customHeight="1">
      <c r="A43" s="27">
        <v>35</v>
      </c>
      <c r="B43" s="23">
        <f>IF($E43="","",VLOOKUP($E43,'[3]Prep Sorteo'!$A$7:$M$71,4,FALSE))</f>
        <v>5890381</v>
      </c>
      <c r="C43" s="22">
        <f>IF($E43="","",VLOOKUP($E43,'[3]Prep Sorteo'!$A$7:$M$71,9,FALSE))</f>
        <v>12839</v>
      </c>
      <c r="D43" s="22">
        <f>IF($E43="","",VLOOKUP($E43,'[3]Prep Sorteo'!$A$7:$M$71,11,FALSE))</f>
        <v>0</v>
      </c>
      <c r="E43" s="21">
        <v>30</v>
      </c>
      <c r="F43" s="26" t="str">
        <f>IF($E43="","",CONCATENATE(VLOOKUP($E43,'[3]Prep Sorteo'!$A$7:$M$71,2,FALSE),", ",VLOOKUP($E43,'[3]Prep Sorteo'!$A$7:$M$71,3,FALSE)))</f>
        <v>CABO BAUZA, DANIEL</v>
      </c>
      <c r="G43" s="25" t="s">
        <v>96</v>
      </c>
      <c r="H43" s="29" t="s">
        <v>134</v>
      </c>
      <c r="I43" s="17"/>
      <c r="J43" s="18"/>
      <c r="K43" s="33"/>
      <c r="AA43" s="16">
        <f>IF($E43="","",VLOOKUP($E43,'[3]Prep Sorteo'!$A$7:$M$71,10,FALSE))</f>
        <v>7</v>
      </c>
    </row>
    <row r="44" spans="1:27" s="15" customFormat="1" ht="9" customHeight="1">
      <c r="A44" s="27">
        <v>36</v>
      </c>
      <c r="B44" s="23">
        <f>IF($E44="","",VLOOKUP($E44,'[3]Prep Sorteo'!$A$7:$M$71,4,FALSE))</f>
        <v>0</v>
      </c>
      <c r="C44" s="22">
        <f>IF($E44="","",VLOOKUP($E44,'[3]Prep Sorteo'!$A$7:$M$71,9,FALSE))</f>
        <v>0</v>
      </c>
      <c r="D44" s="22">
        <f>IF($E44="","",VLOOKUP($E44,'[3]Prep Sorteo'!$A$7:$M$71,11,FALSE))</f>
        <v>0</v>
      </c>
      <c r="E44" s="21">
        <v>65</v>
      </c>
      <c r="F44" s="20" t="str">
        <f>IF($E44="","",CONCATENATE(VLOOKUP($E44,'[3]Prep Sorteo'!$A$7:$M$71,2,FALSE),", ",VLOOKUP($E44,'[3]Prep Sorteo'!$A$7:$M$71,3,FALSE)))</f>
        <v>Bye, </v>
      </c>
      <c r="G44" s="18"/>
      <c r="H44" s="28"/>
      <c r="I44" s="30" t="s">
        <v>178</v>
      </c>
      <c r="J44" s="18"/>
      <c r="K44" s="33"/>
      <c r="AA44" s="16">
        <f>IF($E44="","",VLOOKUP($E44,'[3]Prep Sorteo'!$A$7:$M$71,10,FALSE))</f>
        <v>0</v>
      </c>
    </row>
    <row r="45" spans="1:27" s="15" customFormat="1" ht="9" customHeight="1">
      <c r="A45" s="27">
        <v>37</v>
      </c>
      <c r="B45" s="23">
        <f>IF($E45="","",VLOOKUP($E45,'[3]Prep Sorteo'!$A$7:$M$71,4,FALSE))</f>
        <v>0</v>
      </c>
      <c r="C45" s="22">
        <f>IF($E45="","",VLOOKUP($E45,'[3]Prep Sorteo'!$A$7:$M$71,9,FALSE))</f>
        <v>0</v>
      </c>
      <c r="D45" s="22">
        <f>IF($E45="","",VLOOKUP($E45,'[3]Prep Sorteo'!$A$7:$M$71,11,FALSE))</f>
        <v>0</v>
      </c>
      <c r="E45" s="21">
        <v>65</v>
      </c>
      <c r="F45" s="26" t="str">
        <f>IF($E45="","",CONCATENATE(VLOOKUP($E45,'[3]Prep Sorteo'!$A$7:$M$71,2,FALSE),", ",VLOOKUP($E45,'[3]Prep Sorteo'!$A$7:$M$71,3,FALSE)))</f>
        <v>Bye, </v>
      </c>
      <c r="G45" s="30" t="s">
        <v>95</v>
      </c>
      <c r="H45" s="29"/>
      <c r="I45" s="29" t="s">
        <v>171</v>
      </c>
      <c r="J45" s="18"/>
      <c r="K45" s="33"/>
      <c r="AA45" s="16">
        <f>IF($E45="","",VLOOKUP($E45,'[3]Prep Sorteo'!$A$7:$M$71,10,FALSE))</f>
        <v>0</v>
      </c>
    </row>
    <row r="46" spans="1:27" s="15" customFormat="1" ht="9" customHeight="1">
      <c r="A46" s="27">
        <v>38</v>
      </c>
      <c r="B46" s="23">
        <f>IF($E46="","",VLOOKUP($E46,'[3]Prep Sorteo'!$A$7:$M$71,4,FALSE))</f>
        <v>5876480</v>
      </c>
      <c r="C46" s="22">
        <f>IF($E46="","",VLOOKUP($E46,'[3]Prep Sorteo'!$A$7:$M$71,9,FALSE))</f>
        <v>7177</v>
      </c>
      <c r="D46" s="22">
        <f>IF($E46="","",VLOOKUP($E46,'[3]Prep Sorteo'!$A$7:$M$71,11,FALSE))</f>
        <v>0</v>
      </c>
      <c r="E46" s="21">
        <v>18</v>
      </c>
      <c r="F46" s="20" t="str">
        <f>IF($E46="","",CONCATENATE(VLOOKUP($E46,'[3]Prep Sorteo'!$A$7:$M$71,2,FALSE),", ",VLOOKUP($E46,'[3]Prep Sorteo'!$A$7:$M$71,3,FALSE)))</f>
        <v>RIBAS OLIVER, JAVIER</v>
      </c>
      <c r="G46" s="28"/>
      <c r="H46" s="25" t="s">
        <v>95</v>
      </c>
      <c r="I46" s="29"/>
      <c r="J46" s="18"/>
      <c r="K46" s="33"/>
      <c r="AA46" s="16">
        <f>IF($E46="","",VLOOKUP($E46,'[3]Prep Sorteo'!$A$7:$M$71,10,FALSE))</f>
        <v>25</v>
      </c>
    </row>
    <row r="47" spans="1:27" s="15" customFormat="1" ht="9" customHeight="1">
      <c r="A47" s="27">
        <v>39</v>
      </c>
      <c r="B47" s="23">
        <f>IF($E47="","",VLOOKUP($E47,'[3]Prep Sorteo'!$A$7:$M$71,4,FALSE))</f>
        <v>0</v>
      </c>
      <c r="C47" s="22">
        <f>IF($E47="","",VLOOKUP($E47,'[3]Prep Sorteo'!$A$7:$M$71,9,FALSE))</f>
        <v>0</v>
      </c>
      <c r="D47" s="22">
        <f>IF($E47="","",VLOOKUP($E47,'[3]Prep Sorteo'!$A$7:$M$71,11,FALSE))</f>
        <v>0</v>
      </c>
      <c r="E47" s="21">
        <v>65</v>
      </c>
      <c r="F47" s="26" t="str">
        <f>IF($E47="","",CONCATENATE(VLOOKUP($E47,'[3]Prep Sorteo'!$A$7:$M$71,2,FALSE),", ",VLOOKUP($E47,'[3]Prep Sorteo'!$A$7:$M$71,3,FALSE)))</f>
        <v>Bye, </v>
      </c>
      <c r="G47" s="25" t="s">
        <v>71</v>
      </c>
      <c r="H47" s="18" t="s">
        <v>157</v>
      </c>
      <c r="I47" s="29"/>
      <c r="J47" s="18"/>
      <c r="K47" s="33"/>
      <c r="AA47" s="16">
        <f>IF($E47="","",VLOOKUP($E47,'[3]Prep Sorteo'!$A$7:$M$71,10,FALSE))</f>
        <v>0</v>
      </c>
    </row>
    <row r="48" spans="1:27" s="15" customFormat="1" ht="9" customHeight="1">
      <c r="A48" s="27">
        <v>40</v>
      </c>
      <c r="B48" s="23">
        <f>IF($E48="","",VLOOKUP($E48,'[3]Prep Sorteo'!$A$7:$M$71,4,FALSE))</f>
        <v>5878163</v>
      </c>
      <c r="C48" s="22">
        <f>IF($E48="","",VLOOKUP($E48,'[3]Prep Sorteo'!$A$7:$M$71,9,FALSE))</f>
        <v>7528</v>
      </c>
      <c r="D48" s="22">
        <f>IF($E48="","",VLOOKUP($E48,'[3]Prep Sorteo'!$A$7:$M$71,11,FALSE))</f>
        <v>0</v>
      </c>
      <c r="E48" s="21">
        <v>20</v>
      </c>
      <c r="F48" s="20" t="str">
        <f>IF($E48="","",CONCATENATE(VLOOKUP($E48,'[3]Prep Sorteo'!$A$7:$M$71,2,FALSE),", ",VLOOKUP($E48,'[3]Prep Sorteo'!$A$7:$M$71,3,FALSE)))</f>
        <v>BAUZA MIRO, JAUME</v>
      </c>
      <c r="G48" s="17"/>
      <c r="H48" s="19"/>
      <c r="I48" s="28"/>
      <c r="J48" s="30" t="s">
        <v>92</v>
      </c>
      <c r="K48" s="33"/>
      <c r="AA48" s="16">
        <f>IF($E48="","",VLOOKUP($E48,'[3]Prep Sorteo'!$A$7:$M$71,10,FALSE))</f>
        <v>23</v>
      </c>
    </row>
    <row r="49" spans="1:27" s="15" customFormat="1" ht="9" customHeight="1">
      <c r="A49" s="27">
        <v>41</v>
      </c>
      <c r="B49" s="23">
        <f>IF($E49="","",VLOOKUP($E49,'[3]Prep Sorteo'!$A$7:$M$71,4,FALSE))</f>
        <v>0</v>
      </c>
      <c r="C49" s="22">
        <f>IF($E49="","",VLOOKUP($E49,'[3]Prep Sorteo'!$A$7:$M$71,9,FALSE))</f>
        <v>0</v>
      </c>
      <c r="D49" s="22">
        <f>IF($E49="","",VLOOKUP($E49,'[3]Prep Sorteo'!$A$7:$M$71,11,FALSE))</f>
        <v>0</v>
      </c>
      <c r="E49" s="21">
        <v>65</v>
      </c>
      <c r="F49" s="26" t="str">
        <f>IF($E49="","",CONCATENATE(VLOOKUP($E49,'[3]Prep Sorteo'!$A$7:$M$71,2,FALSE),", ",VLOOKUP($E49,'[3]Prep Sorteo'!$A$7:$M$71,3,FALSE)))</f>
        <v>Bye, </v>
      </c>
      <c r="G49" s="30" t="s">
        <v>94</v>
      </c>
      <c r="H49" s="17"/>
      <c r="I49" s="29"/>
      <c r="J49" s="29" t="s">
        <v>120</v>
      </c>
      <c r="K49" s="33"/>
      <c r="AA49" s="16">
        <f>IF($E49="","",VLOOKUP($E49,'[3]Prep Sorteo'!$A$7:$M$71,10,FALSE))</f>
        <v>0</v>
      </c>
    </row>
    <row r="50" spans="1:27" s="15" customFormat="1" ht="9" customHeight="1">
      <c r="A50" s="27">
        <v>42</v>
      </c>
      <c r="B50" s="23">
        <f>IF($E50="","",VLOOKUP($E50,'[3]Prep Sorteo'!$A$7:$M$71,4,FALSE))</f>
        <v>5840071</v>
      </c>
      <c r="C50" s="22">
        <f>IF($E50="","",VLOOKUP($E50,'[3]Prep Sorteo'!$A$7:$M$71,9,FALSE))</f>
        <v>5022</v>
      </c>
      <c r="D50" s="22">
        <f>IF($E50="","",VLOOKUP($E50,'[3]Prep Sorteo'!$A$7:$M$71,11,FALSE))</f>
        <v>0</v>
      </c>
      <c r="E50" s="21">
        <v>15</v>
      </c>
      <c r="F50" s="20" t="str">
        <f>IF($E50="","",CONCATENATE(VLOOKUP($E50,'[3]Prep Sorteo'!$A$7:$M$71,2,FALSE),", ",VLOOKUP($E50,'[3]Prep Sorteo'!$A$7:$M$71,3,FALSE)))</f>
        <v>CRUELLAS HOMAR, JORDI</v>
      </c>
      <c r="G50" s="28"/>
      <c r="H50" s="30" t="s">
        <v>94</v>
      </c>
      <c r="I50" s="29"/>
      <c r="J50" s="29"/>
      <c r="K50" s="33"/>
      <c r="AA50" s="16">
        <f>IF($E50="","",VLOOKUP($E50,'[3]Prep Sorteo'!$A$7:$M$71,10,FALSE))</f>
        <v>44</v>
      </c>
    </row>
    <row r="51" spans="1:27" s="15" customFormat="1" ht="9" customHeight="1">
      <c r="A51" s="27">
        <v>43</v>
      </c>
      <c r="B51" s="23">
        <f>IF($E51="","",VLOOKUP($E51,'[3]Prep Sorteo'!$A$7:$M$71,4,FALSE))</f>
        <v>0</v>
      </c>
      <c r="C51" s="22">
        <f>IF($E51="","",VLOOKUP($E51,'[3]Prep Sorteo'!$A$7:$M$71,9,FALSE))</f>
        <v>0</v>
      </c>
      <c r="D51" s="22">
        <f>IF($E51="","",VLOOKUP($E51,'[3]Prep Sorteo'!$A$7:$M$71,11,FALSE))</f>
        <v>0</v>
      </c>
      <c r="E51" s="21">
        <v>65</v>
      </c>
      <c r="F51" s="26" t="str">
        <f>IF($E51="","",CONCATENATE(VLOOKUP($E51,'[3]Prep Sorteo'!$A$7:$M$71,2,FALSE),", ",VLOOKUP($E51,'[3]Prep Sorteo'!$A$7:$M$71,3,FALSE)))</f>
        <v>Bye, </v>
      </c>
      <c r="G51" s="25" t="s">
        <v>93</v>
      </c>
      <c r="H51" s="29" t="s">
        <v>131</v>
      </c>
      <c r="I51" s="29"/>
      <c r="J51" s="29"/>
      <c r="K51" s="33"/>
      <c r="AA51" s="16">
        <f>IF($E51="","",VLOOKUP($E51,'[3]Prep Sorteo'!$A$7:$M$71,10,FALSE))</f>
        <v>0</v>
      </c>
    </row>
    <row r="52" spans="1:27" s="15" customFormat="1" ht="9" customHeight="1">
      <c r="A52" s="27">
        <v>44</v>
      </c>
      <c r="B52" s="23">
        <f>IF($E52="","",VLOOKUP($E52,'[3]Prep Sorteo'!$A$7:$M$71,4,FALSE))</f>
        <v>5886207</v>
      </c>
      <c r="C52" s="22">
        <f>IF($E52="","",VLOOKUP($E52,'[3]Prep Sorteo'!$A$7:$M$71,9,FALSE))</f>
        <v>7177</v>
      </c>
      <c r="D52" s="22">
        <f>IF($E52="","",VLOOKUP($E52,'[3]Prep Sorteo'!$A$7:$M$71,11,FALSE))</f>
        <v>0</v>
      </c>
      <c r="E52" s="21">
        <v>17</v>
      </c>
      <c r="F52" s="20" t="str">
        <f>IF($E52="","",CONCATENATE(VLOOKUP($E52,'[3]Prep Sorteo'!$A$7:$M$71,2,FALSE),", ",VLOOKUP($E52,'[3]Prep Sorteo'!$A$7:$M$71,3,FALSE)))</f>
        <v>ARANA MARTINEZ, FRANCISCO</v>
      </c>
      <c r="G52" s="18"/>
      <c r="H52" s="29"/>
      <c r="I52" s="25" t="s">
        <v>92</v>
      </c>
      <c r="J52" s="29"/>
      <c r="K52" s="33"/>
      <c r="AA52" s="16">
        <f>IF($E52="","",VLOOKUP($E52,'[3]Prep Sorteo'!$A$7:$M$71,10,FALSE))</f>
        <v>25</v>
      </c>
    </row>
    <row r="53" spans="1:27" s="15" customFormat="1" ht="9" customHeight="1">
      <c r="A53" s="27">
        <v>45</v>
      </c>
      <c r="B53" s="23">
        <f>IF($E53="","",VLOOKUP($E53,'[3]Prep Sorteo'!$A$7:$M$71,4,FALSE))</f>
        <v>5888328</v>
      </c>
      <c r="C53" s="22">
        <f>IF($E53="","",VLOOKUP($E53,'[3]Prep Sorteo'!$A$7:$M$71,9,FALSE))</f>
        <v>15174</v>
      </c>
      <c r="D53" s="22">
        <f>IF($E53="","",VLOOKUP($E53,'[3]Prep Sorteo'!$A$7:$M$71,11,FALSE))</f>
        <v>0</v>
      </c>
      <c r="E53" s="21">
        <v>33</v>
      </c>
      <c r="F53" s="26" t="str">
        <f>IF($E53="","",CONCATENATE(VLOOKUP($E53,'[3]Prep Sorteo'!$A$7:$M$71,2,FALSE),", ",VLOOKUP($E53,'[3]Prep Sorteo'!$A$7:$M$71,3,FALSE)))</f>
        <v>MIR RAMON, JAVIER</v>
      </c>
      <c r="G53" s="30" t="s">
        <v>142</v>
      </c>
      <c r="H53" s="29"/>
      <c r="I53" s="17" t="s">
        <v>177</v>
      </c>
      <c r="J53" s="29"/>
      <c r="K53" s="33"/>
      <c r="AA53" s="16">
        <f>IF($E53="","",VLOOKUP($E53,'[3]Prep Sorteo'!$A$7:$M$71,10,FALSE))</f>
        <v>4</v>
      </c>
    </row>
    <row r="54" spans="1:27" s="15" customFormat="1" ht="9" customHeight="1">
      <c r="A54" s="27">
        <v>46</v>
      </c>
      <c r="B54" s="23">
        <f>IF($E54="","",VLOOKUP($E54,'[3]Prep Sorteo'!$A$7:$M$71,4,FALSE))</f>
        <v>5890373</v>
      </c>
      <c r="C54" s="22">
        <f>IF($E54="","",VLOOKUP($E54,'[3]Prep Sorteo'!$A$7:$M$71,9,FALSE))</f>
        <v>13585</v>
      </c>
      <c r="D54" s="22">
        <f>IF($E54="","",VLOOKUP($E54,'[3]Prep Sorteo'!$A$7:$M$71,11,FALSE))</f>
        <v>0</v>
      </c>
      <c r="E54" s="21">
        <v>31</v>
      </c>
      <c r="F54" s="20" t="str">
        <f>IF($E54="","",CONCATENATE(VLOOKUP($E54,'[3]Prep Sorteo'!$A$7:$M$71,2,FALSE),", ",VLOOKUP($E54,'[3]Prep Sorteo'!$A$7:$M$71,3,FALSE)))</f>
        <v>CABO BAUZA, JUAN JOSE</v>
      </c>
      <c r="G54" s="28" t="s">
        <v>141</v>
      </c>
      <c r="H54" s="25" t="s">
        <v>92</v>
      </c>
      <c r="I54" s="17"/>
      <c r="J54" s="29"/>
      <c r="K54" s="33"/>
      <c r="AA54" s="16">
        <f>IF($E54="","",VLOOKUP($E54,'[3]Prep Sorteo'!$A$7:$M$71,10,FALSE))</f>
        <v>6</v>
      </c>
    </row>
    <row r="55" spans="1:27" s="15" customFormat="1" ht="9" customHeight="1">
      <c r="A55" s="27">
        <v>47</v>
      </c>
      <c r="B55" s="23">
        <f>IF($E55="","",VLOOKUP($E55,'[3]Prep Sorteo'!$A$7:$M$71,4,FALSE))</f>
        <v>0</v>
      </c>
      <c r="C55" s="22">
        <f>IF($E55="","",VLOOKUP($E55,'[3]Prep Sorteo'!$A$7:$M$71,9,FALSE))</f>
        <v>0</v>
      </c>
      <c r="D55" s="22">
        <f>IF($E55="","",VLOOKUP($E55,'[3]Prep Sorteo'!$A$7:$M$71,11,FALSE))</f>
        <v>0</v>
      </c>
      <c r="E55" s="21">
        <v>65</v>
      </c>
      <c r="F55" s="26" t="str">
        <f>IF($E55="","",CONCATENATE(VLOOKUP($E55,'[3]Prep Sorteo'!$A$7:$M$71,2,FALSE),", ",VLOOKUP($E55,'[3]Prep Sorteo'!$A$7:$M$71,3,FALSE)))</f>
        <v>Bye, </v>
      </c>
      <c r="G55" s="25" t="s">
        <v>92</v>
      </c>
      <c r="H55" s="18" t="s">
        <v>143</v>
      </c>
      <c r="I55" s="17"/>
      <c r="J55" s="29"/>
      <c r="K55" s="33"/>
      <c r="AA55" s="16">
        <f>IF($E55="","",VLOOKUP($E55,'[3]Prep Sorteo'!$A$7:$M$71,10,FALSE))</f>
        <v>0</v>
      </c>
    </row>
    <row r="56" spans="1:27" s="15" customFormat="1" ht="9" customHeight="1">
      <c r="A56" s="24">
        <v>48</v>
      </c>
      <c r="B56" s="23">
        <f>IF($E56="","",VLOOKUP($E56,'[3]Prep Sorteo'!$A$7:$M$71,4,FALSE))</f>
        <v>5853347</v>
      </c>
      <c r="C56" s="22">
        <f>IF($E56="","",VLOOKUP($E56,'[3]Prep Sorteo'!$A$7:$M$71,9,FALSE))</f>
        <v>1514</v>
      </c>
      <c r="D56" s="22">
        <f>IF($E56="","",VLOOKUP($E56,'[3]Prep Sorteo'!$A$7:$M$71,11,FALSE))</f>
        <v>0</v>
      </c>
      <c r="E56" s="21">
        <v>4</v>
      </c>
      <c r="F56" s="20" t="str">
        <f>IF($E56="","",CONCATENATE(VLOOKUP($E56,'[3]Prep Sorteo'!$A$7:$M$71,2,FALSE),", ",VLOOKUP($E56,'[3]Prep Sorteo'!$A$7:$M$71,3,FALSE)))</f>
        <v>MIR DARDER, JOSE</v>
      </c>
      <c r="G56" s="17"/>
      <c r="H56" s="19"/>
      <c r="I56" s="17"/>
      <c r="J56" s="29"/>
      <c r="K56" s="32" t="s">
        <v>92</v>
      </c>
      <c r="AA56" s="16">
        <f>IF($E56="","",VLOOKUP($E56,'[3]Prep Sorteo'!$A$7:$M$71,10,FALSE))</f>
        <v>200</v>
      </c>
    </row>
    <row r="57" spans="1:27" s="15" customFormat="1" ht="9" customHeight="1">
      <c r="A57" s="24">
        <v>49</v>
      </c>
      <c r="B57" s="23">
        <f>IF($E57="","",VLOOKUP($E57,'[3]Prep Sorteo'!$A$7:$M$71,4,FALSE))</f>
        <v>5876034</v>
      </c>
      <c r="C57" s="22">
        <f>IF($E57="","",VLOOKUP($E57,'[3]Prep Sorteo'!$A$7:$M$71,9,FALSE))</f>
        <v>1713</v>
      </c>
      <c r="D57" s="22">
        <f>IF($E57="","",VLOOKUP($E57,'[3]Prep Sorteo'!$A$7:$M$71,11,FALSE))</f>
        <v>0</v>
      </c>
      <c r="E57" s="21">
        <v>6</v>
      </c>
      <c r="F57" s="26" t="str">
        <f>IF($E57="","",CONCATENATE(VLOOKUP($E57,'[3]Prep Sorteo'!$A$7:$M$71,2,FALSE),", ",VLOOKUP($E57,'[3]Prep Sorteo'!$A$7:$M$71,3,FALSE)))</f>
        <v>ZEEB, ALEXANDER</v>
      </c>
      <c r="G57" s="30" t="s">
        <v>65</v>
      </c>
      <c r="H57" s="17"/>
      <c r="I57" s="17"/>
      <c r="J57" s="29"/>
      <c r="K57" s="31" t="s">
        <v>187</v>
      </c>
      <c r="AA57" s="16">
        <f>IF($E57="","",VLOOKUP($E57,'[3]Prep Sorteo'!$A$7:$M$71,10,FALSE))</f>
        <v>174</v>
      </c>
    </row>
    <row r="58" spans="1:27" s="15" customFormat="1" ht="9" customHeight="1">
      <c r="A58" s="27">
        <v>50</v>
      </c>
      <c r="B58" s="23">
        <f>IF($E58="","",VLOOKUP($E58,'[3]Prep Sorteo'!$A$7:$M$71,4,FALSE))</f>
        <v>0</v>
      </c>
      <c r="C58" s="22">
        <f>IF($E58="","",VLOOKUP($E58,'[3]Prep Sorteo'!$A$7:$M$71,9,FALSE))</f>
        <v>0</v>
      </c>
      <c r="D58" s="22">
        <f>IF($E58="","",VLOOKUP($E58,'[3]Prep Sorteo'!$A$7:$M$71,11,FALSE))</f>
        <v>0</v>
      </c>
      <c r="E58" s="21">
        <v>65</v>
      </c>
      <c r="F58" s="20" t="str">
        <f>IF($E58="","",CONCATENATE(VLOOKUP($E58,'[3]Prep Sorteo'!$A$7:$M$71,2,FALSE),", ",VLOOKUP($E58,'[3]Prep Sorteo'!$A$7:$M$71,3,FALSE)))</f>
        <v>Bye, </v>
      </c>
      <c r="G58" s="28"/>
      <c r="H58" s="30" t="s">
        <v>65</v>
      </c>
      <c r="I58" s="17"/>
      <c r="J58" s="29"/>
      <c r="AA58" s="16">
        <f>IF($E58="","",VLOOKUP($E58,'[3]Prep Sorteo'!$A$7:$M$71,10,FALSE))</f>
        <v>0</v>
      </c>
    </row>
    <row r="59" spans="1:27" s="15" customFormat="1" ht="9" customHeight="1">
      <c r="A59" s="27">
        <v>51</v>
      </c>
      <c r="B59" s="23">
        <f>IF($E59="","",VLOOKUP($E59,'[3]Prep Sorteo'!$A$7:$M$71,4,FALSE))</f>
        <v>5870888</v>
      </c>
      <c r="C59" s="22">
        <f>IF($E59="","",VLOOKUP($E59,'[3]Prep Sorteo'!$A$7:$M$71,9,FALSE))</f>
        <v>19921</v>
      </c>
      <c r="D59" s="22">
        <f>IF($E59="","",VLOOKUP($E59,'[3]Prep Sorteo'!$A$7:$M$71,11,FALSE))</f>
        <v>0</v>
      </c>
      <c r="E59" s="21">
        <v>35</v>
      </c>
      <c r="F59" s="26" t="str">
        <f>IF($E59="","",CONCATENATE(VLOOKUP($E59,'[3]Prep Sorteo'!$A$7:$M$71,2,FALSE),", ",VLOOKUP($E59,'[3]Prep Sorteo'!$A$7:$M$71,3,FALSE)))</f>
        <v>SALVA CORRAL, SERGIO</v>
      </c>
      <c r="G59" s="25" t="s">
        <v>144</v>
      </c>
      <c r="H59" s="29" t="s">
        <v>158</v>
      </c>
      <c r="I59" s="17"/>
      <c r="J59" s="29"/>
      <c r="AA59" s="16">
        <f>IF($E59="","",VLOOKUP($E59,'[3]Prep Sorteo'!$A$7:$M$71,10,FALSE))</f>
        <v>1</v>
      </c>
    </row>
    <row r="60" spans="1:27" s="15" customFormat="1" ht="9" customHeight="1">
      <c r="A60" s="27">
        <v>52</v>
      </c>
      <c r="B60" s="23">
        <f>IF($E60="","",VLOOKUP($E60,'[3]Prep Sorteo'!$A$7:$M$71,4,FALSE))</f>
        <v>5846772</v>
      </c>
      <c r="C60" s="22">
        <f>IF($E60="","",VLOOKUP($E60,'[3]Prep Sorteo'!$A$7:$M$71,9,FALSE))</f>
        <v>14317</v>
      </c>
      <c r="D60" s="22">
        <f>IF($E60="","",VLOOKUP($E60,'[3]Prep Sorteo'!$A$7:$M$71,11,FALSE))</f>
        <v>0</v>
      </c>
      <c r="E60" s="21">
        <v>32</v>
      </c>
      <c r="F60" s="20" t="str">
        <f>IF($E60="","",CONCATENATE(VLOOKUP($E60,'[3]Prep Sorteo'!$A$7:$M$71,2,FALSE),", ",VLOOKUP($E60,'[3]Prep Sorteo'!$A$7:$M$71,3,FALSE)))</f>
        <v>SANCHEZ BALLESTER, JOAN FELIO</v>
      </c>
      <c r="G60" s="18" t="s">
        <v>159</v>
      </c>
      <c r="H60" s="28"/>
      <c r="I60" s="30" t="s">
        <v>65</v>
      </c>
      <c r="J60" s="29"/>
      <c r="AA60" s="16">
        <f>IF($E60="","",VLOOKUP($E60,'[3]Prep Sorteo'!$A$7:$M$71,10,FALSE))</f>
        <v>5</v>
      </c>
    </row>
    <row r="61" spans="1:27" s="15" customFormat="1" ht="9" customHeight="1">
      <c r="A61" s="27">
        <v>53</v>
      </c>
      <c r="B61" s="23">
        <f>IF($E61="","",VLOOKUP($E61,'[3]Prep Sorteo'!$A$7:$M$71,4,FALSE))</f>
        <v>0</v>
      </c>
      <c r="C61" s="22">
        <f>IF($E61="","",VLOOKUP($E61,'[3]Prep Sorteo'!$A$7:$M$71,9,FALSE))</f>
        <v>0</v>
      </c>
      <c r="D61" s="22">
        <f>IF($E61="","",VLOOKUP($E61,'[3]Prep Sorteo'!$A$7:$M$71,11,FALSE))</f>
        <v>0</v>
      </c>
      <c r="E61" s="21">
        <v>65</v>
      </c>
      <c r="F61" s="26" t="str">
        <f>IF($E61="","",CONCATENATE(VLOOKUP($E61,'[3]Prep Sorteo'!$A$7:$M$71,2,FALSE),", ",VLOOKUP($E61,'[3]Prep Sorteo'!$A$7:$M$71,3,FALSE)))</f>
        <v>Bye, </v>
      </c>
      <c r="G61" s="30" t="s">
        <v>91</v>
      </c>
      <c r="H61" s="29"/>
      <c r="I61" s="29" t="s">
        <v>132</v>
      </c>
      <c r="J61" s="29"/>
      <c r="AA61" s="16">
        <f>IF($E61="","",VLOOKUP($E61,'[3]Prep Sorteo'!$A$7:$M$71,10,FALSE))</f>
        <v>0</v>
      </c>
    </row>
    <row r="62" spans="1:27" s="15" customFormat="1" ht="9" customHeight="1">
      <c r="A62" s="27">
        <v>54</v>
      </c>
      <c r="B62" s="23">
        <f>IF($E62="","",VLOOKUP($E62,'[3]Prep Sorteo'!$A$7:$M$71,4,FALSE))</f>
        <v>5876018</v>
      </c>
      <c r="C62" s="22">
        <f>IF($E62="","",VLOOKUP($E62,'[3]Prep Sorteo'!$A$7:$M$71,9,FALSE))</f>
        <v>11800</v>
      </c>
      <c r="D62" s="22">
        <f>IF($E62="","",VLOOKUP($E62,'[3]Prep Sorteo'!$A$7:$M$71,11,FALSE))</f>
        <v>0</v>
      </c>
      <c r="E62" s="21">
        <v>28</v>
      </c>
      <c r="F62" s="20" t="str">
        <f>IF($E62="","",CONCATENATE(VLOOKUP($E62,'[3]Prep Sorteo'!$A$7:$M$71,2,FALSE),", ",VLOOKUP($E62,'[3]Prep Sorteo'!$A$7:$M$71,3,FALSE)))</f>
        <v>FONT MORAGON, JAUME</v>
      </c>
      <c r="G62" s="28"/>
      <c r="H62" s="25" t="s">
        <v>90</v>
      </c>
      <c r="I62" s="29"/>
      <c r="J62" s="29"/>
      <c r="AA62" s="16">
        <f>IF($E62="","",VLOOKUP($E62,'[3]Prep Sorteo'!$A$7:$M$71,10,FALSE))</f>
        <v>9</v>
      </c>
    </row>
    <row r="63" spans="1:27" s="15" customFormat="1" ht="9" customHeight="1">
      <c r="A63" s="27">
        <v>55</v>
      </c>
      <c r="B63" s="23">
        <f>IF($E63="","",VLOOKUP($E63,'[3]Prep Sorteo'!$A$7:$M$71,4,FALSE))</f>
        <v>0</v>
      </c>
      <c r="C63" s="22">
        <f>IF($E63="","",VLOOKUP($E63,'[3]Prep Sorteo'!$A$7:$M$71,9,FALSE))</f>
        <v>0</v>
      </c>
      <c r="D63" s="22">
        <f>IF($E63="","",VLOOKUP($E63,'[3]Prep Sorteo'!$A$7:$M$71,11,FALSE))</f>
        <v>0</v>
      </c>
      <c r="E63" s="21">
        <v>65</v>
      </c>
      <c r="F63" s="26" t="str">
        <f>IF($E63="","",CONCATENATE(VLOOKUP($E63,'[3]Prep Sorteo'!$A$7:$M$71,2,FALSE),", ",VLOOKUP($E63,'[3]Prep Sorteo'!$A$7:$M$71,3,FALSE)))</f>
        <v>Bye, </v>
      </c>
      <c r="G63" s="25" t="s">
        <v>90</v>
      </c>
      <c r="H63" s="18" t="s">
        <v>136</v>
      </c>
      <c r="I63" s="29"/>
      <c r="J63" s="29"/>
      <c r="AA63" s="16">
        <f>IF($E63="","",VLOOKUP($E63,'[3]Prep Sorteo'!$A$7:$M$71,10,FALSE))</f>
        <v>0</v>
      </c>
    </row>
    <row r="64" spans="1:27" s="15" customFormat="1" ht="9" customHeight="1">
      <c r="A64" s="27">
        <v>56</v>
      </c>
      <c r="B64" s="23">
        <f>IF($E64="","",VLOOKUP($E64,'[3]Prep Sorteo'!$A$7:$M$71,4,FALSE))</f>
        <v>5836731</v>
      </c>
      <c r="C64" s="22">
        <f>IF($E64="","",VLOOKUP($E64,'[3]Prep Sorteo'!$A$7:$M$71,9,FALSE))</f>
        <v>2809</v>
      </c>
      <c r="D64" s="22">
        <f>IF($E64="","",VLOOKUP($E64,'[3]Prep Sorteo'!$A$7:$M$71,11,FALSE))</f>
        <v>0</v>
      </c>
      <c r="E64" s="21">
        <v>10</v>
      </c>
      <c r="F64" s="20" t="str">
        <f>IF($E64="","",CONCATENATE(VLOOKUP($E64,'[3]Prep Sorteo'!$A$7:$M$71,2,FALSE),", ",VLOOKUP($E64,'[3]Prep Sorteo'!$A$7:$M$71,3,FALSE)))</f>
        <v>MENDIOLA ESTEBAN, JORGE</v>
      </c>
      <c r="G64" s="17"/>
      <c r="H64" s="19"/>
      <c r="I64" s="28"/>
      <c r="J64" s="25" t="s">
        <v>88</v>
      </c>
      <c r="AA64" s="16">
        <f>IF($E64="","",VLOOKUP($E64,'[3]Prep Sorteo'!$A$7:$M$71,10,FALSE))</f>
        <v>97</v>
      </c>
    </row>
    <row r="65" spans="1:27" s="15" customFormat="1" ht="9" customHeight="1">
      <c r="A65" s="27">
        <v>57</v>
      </c>
      <c r="B65" s="23">
        <f>IF($E65="","",VLOOKUP($E65,'[3]Prep Sorteo'!$A$7:$M$71,4,FALSE))</f>
        <v>0</v>
      </c>
      <c r="C65" s="22">
        <f>IF($E65="","",VLOOKUP($E65,'[3]Prep Sorteo'!$A$7:$M$71,9,FALSE))</f>
        <v>0</v>
      </c>
      <c r="D65" s="22">
        <f>IF($E65="","",VLOOKUP($E65,'[3]Prep Sorteo'!$A$7:$M$71,11,FALSE))</f>
        <v>0</v>
      </c>
      <c r="E65" s="21">
        <v>65</v>
      </c>
      <c r="F65" s="26" t="str">
        <f>IF($E65="","",CONCATENATE(VLOOKUP($E65,'[3]Prep Sorteo'!$A$7:$M$71,2,FALSE),", ",VLOOKUP($E65,'[3]Prep Sorteo'!$A$7:$M$71,3,FALSE)))</f>
        <v>Bye, </v>
      </c>
      <c r="G65" s="30" t="s">
        <v>89</v>
      </c>
      <c r="H65" s="17"/>
      <c r="I65" s="29"/>
      <c r="J65" s="17" t="s">
        <v>183</v>
      </c>
      <c r="AA65" s="16">
        <f>IF($E65="","",VLOOKUP($E65,'[3]Prep Sorteo'!$A$7:$M$71,10,FALSE))</f>
        <v>0</v>
      </c>
    </row>
    <row r="66" spans="1:27" s="15" customFormat="1" ht="9" customHeight="1">
      <c r="A66" s="27">
        <v>58</v>
      </c>
      <c r="B66" s="23">
        <f>IF($E66="","",VLOOKUP($E66,'[3]Prep Sorteo'!$A$7:$M$71,4,FALSE))</f>
        <v>5878155</v>
      </c>
      <c r="C66" s="22">
        <f>IF($E66="","",VLOOKUP($E66,'[3]Prep Sorteo'!$A$7:$M$71,9,FALSE))</f>
        <v>6213</v>
      </c>
      <c r="D66" s="22">
        <f>IF($E66="","",VLOOKUP($E66,'[3]Prep Sorteo'!$A$7:$M$71,11,FALSE))</f>
        <v>0</v>
      </c>
      <c r="E66" s="21">
        <v>16</v>
      </c>
      <c r="F66" s="20" t="str">
        <f>IF($E66="","",CONCATENATE(VLOOKUP($E66,'[3]Prep Sorteo'!$A$7:$M$71,2,FALSE),", ",VLOOKUP($E66,'[3]Prep Sorteo'!$A$7:$M$71,3,FALSE)))</f>
        <v>EVANGELISTI VADELL, MARCO</v>
      </c>
      <c r="G66" s="28"/>
      <c r="H66" s="30" t="s">
        <v>66</v>
      </c>
      <c r="I66" s="29"/>
      <c r="J66" s="17"/>
      <c r="AA66" s="16">
        <f>IF($E66="","",VLOOKUP($E66,'[3]Prep Sorteo'!$A$7:$M$71,10,FALSE))</f>
        <v>32</v>
      </c>
    </row>
    <row r="67" spans="1:27" s="15" customFormat="1" ht="9" customHeight="1">
      <c r="A67" s="27">
        <v>59</v>
      </c>
      <c r="B67" s="23">
        <f>IF($E67="","",VLOOKUP($E67,'[3]Prep Sorteo'!$A$7:$M$71,4,FALSE))</f>
        <v>0</v>
      </c>
      <c r="C67" s="22">
        <f>IF($E67="","",VLOOKUP($E67,'[3]Prep Sorteo'!$A$7:$M$71,9,FALSE))</f>
        <v>0</v>
      </c>
      <c r="D67" s="22">
        <f>IF($E67="","",VLOOKUP($E67,'[3]Prep Sorteo'!$A$7:$M$71,11,FALSE))</f>
        <v>0</v>
      </c>
      <c r="E67" s="21">
        <v>65</v>
      </c>
      <c r="F67" s="26" t="str">
        <f>IF($E67="","",CONCATENATE(VLOOKUP($E67,'[3]Prep Sorteo'!$A$7:$M$71,2,FALSE),", ",VLOOKUP($E67,'[3]Prep Sorteo'!$A$7:$M$71,3,FALSE)))</f>
        <v>Bye, </v>
      </c>
      <c r="G67" s="25" t="s">
        <v>66</v>
      </c>
      <c r="H67" s="29" t="s">
        <v>120</v>
      </c>
      <c r="I67" s="29"/>
      <c r="J67" s="17"/>
      <c r="AA67" s="16">
        <f>IF($E67="","",VLOOKUP($E67,'[3]Prep Sorteo'!$A$7:$M$71,10,FALSE))</f>
        <v>0</v>
      </c>
    </row>
    <row r="68" spans="1:27" s="15" customFormat="1" ht="9" customHeight="1">
      <c r="A68" s="27">
        <v>60</v>
      </c>
      <c r="B68" s="23">
        <f>IF($E68="","",VLOOKUP($E68,'[3]Prep Sorteo'!$A$7:$M$71,4,FALSE))</f>
        <v>5847861</v>
      </c>
      <c r="C68" s="22">
        <f>IF($E68="","",VLOOKUP($E68,'[3]Prep Sorteo'!$A$7:$M$71,9,FALSE))</f>
        <v>7355</v>
      </c>
      <c r="D68" s="22">
        <f>IF($E68="","",VLOOKUP($E68,'[3]Prep Sorteo'!$A$7:$M$71,11,FALSE))</f>
        <v>0</v>
      </c>
      <c r="E68" s="21">
        <v>19</v>
      </c>
      <c r="F68" s="20" t="str">
        <f>IF($E68="","",CONCATENATE(VLOOKUP($E68,'[3]Prep Sorteo'!$A$7:$M$71,2,FALSE),", ",VLOOKUP($E68,'[3]Prep Sorteo'!$A$7:$M$71,3,FALSE)))</f>
        <v>GONZALEZ OLIVER, MANEL</v>
      </c>
      <c r="G68" s="18"/>
      <c r="H68" s="28"/>
      <c r="I68" s="25" t="s">
        <v>88</v>
      </c>
      <c r="J68" s="17"/>
      <c r="AA68" s="16">
        <f>IF($E68="","",VLOOKUP($E68,'[3]Prep Sorteo'!$A$7:$M$71,10,FALSE))</f>
        <v>24</v>
      </c>
    </row>
    <row r="69" spans="1:27" s="15" customFormat="1" ht="9" customHeight="1">
      <c r="A69" s="27">
        <v>61</v>
      </c>
      <c r="B69" s="23">
        <f>IF($E69="","",VLOOKUP($E69,'[3]Prep Sorteo'!$A$7:$M$71,4,FALSE))</f>
        <v>5846235</v>
      </c>
      <c r="C69" s="22">
        <f>IF($E69="","",VLOOKUP($E69,'[3]Prep Sorteo'!$A$7:$M$71,9,FALSE))</f>
        <v>19921</v>
      </c>
      <c r="D69" s="22">
        <f>IF($E69="","",VLOOKUP($E69,'[3]Prep Sorteo'!$A$7:$M$71,11,FALSE))</f>
        <v>0</v>
      </c>
      <c r="E69" s="21">
        <v>36</v>
      </c>
      <c r="F69" s="26" t="str">
        <f>IF($E69="","",CONCATENATE(VLOOKUP($E69,'[3]Prep Sorteo'!$A$7:$M$71,2,FALSE),", ",VLOOKUP($E69,'[3]Prep Sorteo'!$A$7:$M$71,3,FALSE)))</f>
        <v>SEGURA ALFARO, ALEJANDRO</v>
      </c>
      <c r="G69" s="30" t="s">
        <v>146</v>
      </c>
      <c r="H69" s="29"/>
      <c r="I69" s="17" t="s">
        <v>168</v>
      </c>
      <c r="J69" s="17"/>
      <c r="AA69" s="16">
        <f>IF($E69="","",VLOOKUP($E69,'[3]Prep Sorteo'!$A$7:$M$71,10,FALSE))</f>
        <v>1</v>
      </c>
    </row>
    <row r="70" spans="1:27" s="15" customFormat="1" ht="9" customHeight="1">
      <c r="A70" s="27">
        <v>62</v>
      </c>
      <c r="B70" s="23">
        <f>IF($E70="","",VLOOKUP($E70,'[3]Prep Sorteo'!$A$7:$M$71,4,FALSE))</f>
        <v>5886215</v>
      </c>
      <c r="C70" s="22">
        <f>IF($E70="","",VLOOKUP($E70,'[3]Prep Sorteo'!$A$7:$M$71,9,FALSE))</f>
        <v>16194</v>
      </c>
      <c r="D70" s="22">
        <f>IF($E70="","",VLOOKUP($E70,'[3]Prep Sorteo'!$A$7:$M$71,11,FALSE))</f>
        <v>0</v>
      </c>
      <c r="E70" s="21">
        <v>34</v>
      </c>
      <c r="F70" s="20" t="str">
        <f>IF($E70="","",CONCATENATE(VLOOKUP($E70,'[3]Prep Sorteo'!$A$7:$M$71,2,FALSE),", ",VLOOKUP($E70,'[3]Prep Sorteo'!$A$7:$M$71,3,FALSE)))</f>
        <v>LLINAS VALENTINCIC, ANDREU</v>
      </c>
      <c r="G70" s="28" t="s">
        <v>145</v>
      </c>
      <c r="H70" s="25" t="s">
        <v>88</v>
      </c>
      <c r="I70" s="17"/>
      <c r="J70" s="17"/>
      <c r="AA70" s="16">
        <f>IF($E70="","",VLOOKUP($E70,'[3]Prep Sorteo'!$A$7:$M$71,10,FALSE))</f>
        <v>3</v>
      </c>
    </row>
    <row r="71" spans="1:27" s="15" customFormat="1" ht="9" customHeight="1">
      <c r="A71" s="27">
        <v>63</v>
      </c>
      <c r="B71" s="23">
        <f>IF($E71="","",VLOOKUP($E71,'[3]Prep Sorteo'!$A$7:$M$71,4,FALSE))</f>
        <v>0</v>
      </c>
      <c r="C71" s="22">
        <f>IF($E71="","",VLOOKUP($E71,'[3]Prep Sorteo'!$A$7:$M$71,9,FALSE))</f>
        <v>0</v>
      </c>
      <c r="D71" s="22">
        <f>IF($E71="","",VLOOKUP($E71,'[3]Prep Sorteo'!$A$7:$M$71,11,FALSE))</f>
        <v>0</v>
      </c>
      <c r="E71" s="21">
        <v>65</v>
      </c>
      <c r="F71" s="26" t="str">
        <f>IF($E71="","",CONCATENATE(VLOOKUP($E71,'[3]Prep Sorteo'!$A$7:$M$71,2,FALSE),", ",VLOOKUP($E71,'[3]Prep Sorteo'!$A$7:$M$71,3,FALSE)))</f>
        <v>Bye, </v>
      </c>
      <c r="G71" s="25" t="s">
        <v>88</v>
      </c>
      <c r="H71" s="18" t="s">
        <v>136</v>
      </c>
      <c r="I71" s="17"/>
      <c r="J71" s="17"/>
      <c r="AA71" s="16">
        <f>IF($E71="","",VLOOKUP($E71,'[3]Prep Sorteo'!$A$7:$M$71,10,FALSE))</f>
        <v>0</v>
      </c>
    </row>
    <row r="72" spans="1:27" s="15" customFormat="1" ht="9" customHeight="1">
      <c r="A72" s="24">
        <v>64</v>
      </c>
      <c r="B72" s="23">
        <f>IF($E72="","",VLOOKUP($E72,'[3]Prep Sorteo'!$A$7:$M$71,4,FALSE))</f>
        <v>5838290</v>
      </c>
      <c r="C72" s="22">
        <f>IF($E72="","",VLOOKUP($E72,'[3]Prep Sorteo'!$A$7:$M$71,9,FALSE))</f>
        <v>845</v>
      </c>
      <c r="D72" s="22">
        <f>IF($E72="","",VLOOKUP($E72,'[3]Prep Sorteo'!$A$7:$M$71,11,FALSE))</f>
        <v>0</v>
      </c>
      <c r="E72" s="21">
        <v>2</v>
      </c>
      <c r="F72" s="20" t="str">
        <f>IF($E72="","",CONCATENATE(VLOOKUP($E72,'[3]Prep Sorteo'!$A$7:$M$71,2,FALSE),", ",VLOOKUP($E72,'[3]Prep Sorteo'!$A$7:$M$71,3,FALSE)))</f>
        <v>COSTA PALOMINO, PAU</v>
      </c>
      <c r="G72" s="17"/>
      <c r="H72" s="19"/>
      <c r="I72" s="18"/>
      <c r="J72" s="17"/>
      <c r="AA72" s="16">
        <f>IF($E72="","",VLOOKUP($E72,'[3]Prep Sorteo'!$A$7:$M$71,10,FALSE))</f>
        <v>352</v>
      </c>
    </row>
    <row r="73" ht="11.25" customHeight="1" thickBot="1"/>
    <row r="74" spans="1:10" ht="9" customHeight="1">
      <c r="A74" s="167" t="s">
        <v>11</v>
      </c>
      <c r="B74" s="168"/>
      <c r="C74" s="168"/>
      <c r="D74" s="169"/>
      <c r="E74" s="14" t="s">
        <v>10</v>
      </c>
      <c r="F74" s="13" t="s">
        <v>9</v>
      </c>
      <c r="G74" s="183" t="s">
        <v>8</v>
      </c>
      <c r="H74" s="184"/>
      <c r="I74" s="176" t="s">
        <v>7</v>
      </c>
      <c r="J74" s="177"/>
    </row>
    <row r="75" spans="1:10" ht="9" customHeight="1" thickBot="1">
      <c r="A75" s="178"/>
      <c r="B75" s="179"/>
      <c r="C75" s="179"/>
      <c r="D75" s="180"/>
      <c r="E75" s="12">
        <v>1</v>
      </c>
      <c r="F75" s="10" t="str">
        <f>F9</f>
        <v>MUNAR CLAR, JAUME ANTO</v>
      </c>
      <c r="G75" s="153"/>
      <c r="H75" s="154"/>
      <c r="I75" s="145"/>
      <c r="J75" s="160"/>
    </row>
    <row r="76" spans="1:10" ht="9" customHeight="1">
      <c r="A76" s="170" t="s">
        <v>6</v>
      </c>
      <c r="B76" s="171"/>
      <c r="C76" s="171"/>
      <c r="D76" s="172"/>
      <c r="E76" s="11">
        <v>2</v>
      </c>
      <c r="F76" s="10" t="str">
        <f>F72</f>
        <v>COSTA PALOMINO, PAU</v>
      </c>
      <c r="G76" s="153"/>
      <c r="H76" s="154"/>
      <c r="I76" s="145"/>
      <c r="J76" s="160"/>
    </row>
    <row r="77" spans="1:10" ht="9" customHeight="1" thickBot="1">
      <c r="A77" s="173"/>
      <c r="B77" s="174"/>
      <c r="C77" s="174"/>
      <c r="D77" s="175"/>
      <c r="E77" s="11">
        <v>3</v>
      </c>
      <c r="F77" s="10" t="str">
        <f>IF(E25=3,F25,IF(E56=3,F56,""))</f>
        <v>PUENTE DE ROSSELLO, AITOR</v>
      </c>
      <c r="G77" s="153"/>
      <c r="H77" s="154"/>
      <c r="I77" s="145"/>
      <c r="J77" s="160"/>
    </row>
    <row r="78" spans="1:10" ht="9" customHeight="1">
      <c r="A78" s="161" t="s">
        <v>5</v>
      </c>
      <c r="B78" s="162"/>
      <c r="C78" s="162"/>
      <c r="D78" s="163"/>
      <c r="E78" s="11">
        <v>4</v>
      </c>
      <c r="F78" s="10" t="str">
        <f>IF(E25=4,F25,IF(E56=4,F56,""))</f>
        <v>MIR DARDER, JOSE</v>
      </c>
      <c r="G78" s="153"/>
      <c r="H78" s="154"/>
      <c r="I78" s="145"/>
      <c r="J78" s="160"/>
    </row>
    <row r="79" spans="1:10" ht="9" customHeight="1" thickBot="1">
      <c r="A79" s="164"/>
      <c r="B79" s="165"/>
      <c r="C79" s="165"/>
      <c r="D79" s="166"/>
      <c r="E79" s="9">
        <v>5</v>
      </c>
      <c r="F79" s="7" t="str">
        <f>IF(E24=5,F24,IF(E40=5,F40,IF(E41=5,F41,IF(E57=5,F57,""))))</f>
        <v>SALVA PALOMEQUE, PEDRO</v>
      </c>
      <c r="G79" s="153"/>
      <c r="H79" s="154"/>
      <c r="I79" s="145"/>
      <c r="J79" s="160"/>
    </row>
    <row r="80" spans="1:10" ht="9" customHeight="1">
      <c r="A80" s="167" t="s">
        <v>4</v>
      </c>
      <c r="B80" s="168"/>
      <c r="C80" s="168"/>
      <c r="D80" s="169"/>
      <c r="E80" s="8">
        <v>6</v>
      </c>
      <c r="F80" s="7" t="str">
        <f>IF(E24=6,F24,IF(E40=6,F40,IF(E41=6,F41,IF(E57=6,F57,""))))</f>
        <v>ZEEB, ALEXANDER</v>
      </c>
      <c r="G80" s="153"/>
      <c r="H80" s="154"/>
      <c r="I80" s="145"/>
      <c r="J80" s="160"/>
    </row>
    <row r="81" spans="1:10" ht="9" customHeight="1">
      <c r="A81" s="150" t="str">
        <f>J6</f>
        <v>PEP JORDI MATAS RAMIS</v>
      </c>
      <c r="B81" s="151"/>
      <c r="C81" s="151"/>
      <c r="D81" s="152"/>
      <c r="E81" s="8">
        <v>7</v>
      </c>
      <c r="F81" s="7" t="str">
        <f>IF(E24=7,F24,IF(E40=7,F40,IF(E41=7,F41,IF(E57=7,F57,""))))</f>
        <v>ABRINES KARBOWSKI, DAVID</v>
      </c>
      <c r="G81" s="153"/>
      <c r="H81" s="154"/>
      <c r="I81" s="145"/>
      <c r="J81" s="160"/>
    </row>
    <row r="82" spans="1:10" ht="9" customHeight="1" thickBot="1">
      <c r="A82" s="155">
        <f>('[3]Prep Torneo'!$E$7)</f>
        <v>3208825</v>
      </c>
      <c r="B82" s="156"/>
      <c r="C82" s="156"/>
      <c r="D82" s="157"/>
      <c r="E82" s="6">
        <v>8</v>
      </c>
      <c r="F82" s="5" t="str">
        <f>IF(E24=8,F24,IF(E40=8,F40,IF(E41=8,F41,IF(E57=8,F57,""))))</f>
        <v>MAS RODENAS, MARC TONI</v>
      </c>
      <c r="G82" s="158"/>
      <c r="H82" s="159"/>
      <c r="I82" s="146"/>
      <c r="J82" s="147"/>
    </row>
    <row r="83" spans="2:10" ht="12.75">
      <c r="B83" s="4" t="s">
        <v>3</v>
      </c>
      <c r="I83" s="148" t="s">
        <v>2</v>
      </c>
      <c r="J83" s="148"/>
    </row>
    <row r="84" spans="6:8" ht="12.75">
      <c r="F84" s="4" t="s">
        <v>1</v>
      </c>
      <c r="G84" s="149" t="s">
        <v>0</v>
      </c>
      <c r="H84" s="149"/>
    </row>
    <row r="85" ht="12.75"/>
  </sheetData>
  <sheetProtection password="CC8C" sheet="1"/>
  <mergeCells count="35">
    <mergeCell ref="A1:J1"/>
    <mergeCell ref="A2:J2"/>
    <mergeCell ref="A3:E3"/>
    <mergeCell ref="A4:E4"/>
    <mergeCell ref="A5:E5"/>
    <mergeCell ref="A6:E6"/>
    <mergeCell ref="A74:D74"/>
    <mergeCell ref="G74:H74"/>
    <mergeCell ref="I74:J74"/>
    <mergeCell ref="A75:D75"/>
    <mergeCell ref="G75:H75"/>
    <mergeCell ref="I75:J75"/>
    <mergeCell ref="A80:D80"/>
    <mergeCell ref="G80:H80"/>
    <mergeCell ref="I80:J80"/>
    <mergeCell ref="A76:D76"/>
    <mergeCell ref="G76:H76"/>
    <mergeCell ref="I76:J76"/>
    <mergeCell ref="A77:D77"/>
    <mergeCell ref="G77:H77"/>
    <mergeCell ref="I77:J77"/>
    <mergeCell ref="A78:D78"/>
    <mergeCell ref="G78:H78"/>
    <mergeCell ref="I78:J78"/>
    <mergeCell ref="A79:D79"/>
    <mergeCell ref="G79:H79"/>
    <mergeCell ref="I79:J79"/>
    <mergeCell ref="I82:J82"/>
    <mergeCell ref="I83:J83"/>
    <mergeCell ref="G84:H84"/>
    <mergeCell ref="A81:D81"/>
    <mergeCell ref="G81:H81"/>
    <mergeCell ref="A82:D82"/>
    <mergeCell ref="G82:H82"/>
    <mergeCell ref="I81:J81"/>
  </mergeCells>
  <conditionalFormatting sqref="D10:D72">
    <cfRule type="expression" priority="4" dxfId="1" stopIfTrue="1">
      <formula>AND($E10&lt;=$J$9,$C10&gt;0)</formula>
    </cfRule>
  </conditionalFormatting>
  <conditionalFormatting sqref="B9:C72 F9:F72">
    <cfRule type="expression" priority="3" dxfId="1" stopIfTrue="1">
      <formula>AND($E9&lt;=$J$9,$AA9&gt;0)</formula>
    </cfRule>
  </conditionalFormatting>
  <conditionalFormatting sqref="E9:E72">
    <cfRule type="expression" priority="2" dxfId="0" stopIfTrue="1">
      <formula>AND($E9&lt;=$J$9,$AA9&gt;0)</formula>
    </cfRule>
  </conditionalFormatting>
  <conditionalFormatting sqref="A16:A17 A32:A33 A48:A49 A64:A65">
    <cfRule type="expression" priority="1" dxfId="1" stopIfTrue="1">
      <formula>$J$9=16</formula>
    </cfRule>
  </conditionalFormatting>
  <printOptions horizontalCentered="1" verticalCentered="1"/>
  <pageMargins left="0" right="0" top="0" bottom="0" header="0" footer="0"/>
  <pageSetup horizontalDpi="360" verticalDpi="360" orientation="portrait" paperSize="9" scale="90" r:id="rId4"/>
  <drawing r:id="rId3"/>
  <legacyDrawing r:id="rId2"/>
  <oleObjects>
    <oleObject progId="CorelPhotoPaint.Image.8" shapeId="83053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AA51"/>
  <sheetViews>
    <sheetView showGridLines="0" showZeros="0" zoomScalePageLayoutView="0" workbookViewId="0" topLeftCell="A1">
      <selection activeCell="A1" sqref="A1:J1"/>
    </sheetView>
  </sheetViews>
  <sheetFormatPr defaultColWidth="9.140625" defaultRowHeight="15"/>
  <cols>
    <col min="1" max="1" width="2.7109375" style="1" bestFit="1" customWidth="1"/>
    <col min="2" max="2" width="7.57421875" style="1" bestFit="1" customWidth="1"/>
    <col min="3" max="3" width="5.28125" style="1" customWidth="1"/>
    <col min="4" max="4" width="4.00390625" style="1" customWidth="1"/>
    <col min="5" max="5" width="2.8515625" style="1" customWidth="1"/>
    <col min="6" max="6" width="24.7109375" style="1" bestFit="1" customWidth="1"/>
    <col min="7" max="10" width="13.7109375" style="73" customWidth="1"/>
    <col min="11" max="26" width="9.140625" style="1" customWidth="1"/>
    <col min="27" max="27" width="0" style="1" hidden="1" customWidth="1"/>
    <col min="28" max="16384" width="9.140625" style="1" customWidth="1"/>
  </cols>
  <sheetData>
    <row r="1" spans="1:10" s="67" customFormat="1" ht="24">
      <c r="A1" s="185" t="str">
        <f>('[4]Prep Torneo'!A5)</f>
        <v>XVIII MEMORIAL HERMANO TARSICIO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0" s="65" customFormat="1" ht="12.75">
      <c r="A2" s="186" t="s">
        <v>57</v>
      </c>
      <c r="B2" s="186"/>
      <c r="C2" s="186"/>
      <c r="D2" s="186"/>
      <c r="E2" s="186"/>
      <c r="F2" s="186"/>
      <c r="G2" s="186"/>
      <c r="H2" s="186"/>
      <c r="I2" s="186"/>
      <c r="J2" s="186"/>
    </row>
    <row r="3" spans="1:10" s="53" customFormat="1" ht="9" customHeight="1">
      <c r="A3" s="181" t="s">
        <v>56</v>
      </c>
      <c r="B3" s="181"/>
      <c r="C3" s="181"/>
      <c r="D3" s="181"/>
      <c r="E3" s="181"/>
      <c r="F3" s="64" t="s">
        <v>55</v>
      </c>
      <c r="G3" s="64" t="s">
        <v>54</v>
      </c>
      <c r="H3" s="56"/>
      <c r="I3" s="64" t="s">
        <v>53</v>
      </c>
      <c r="J3" s="54"/>
    </row>
    <row r="4" spans="1:10" s="48" customFormat="1" ht="9.75">
      <c r="A4" s="187">
        <f>('[4]Prep Torneo'!$A$7)</f>
        <v>40112</v>
      </c>
      <c r="B4" s="187"/>
      <c r="C4" s="187"/>
      <c r="D4" s="187"/>
      <c r="E4" s="187"/>
      <c r="F4" s="60" t="str">
        <f>('[4]Prep Torneo'!$B$7)</f>
        <v>BALEAR</v>
      </c>
      <c r="G4" s="60" t="str">
        <f>('[4]Prep Torneo'!$C$7)</f>
        <v>PALMA</v>
      </c>
      <c r="H4" s="110"/>
      <c r="I4" s="60" t="str">
        <f>('[4]Prep Torneo'!$D$7)</f>
        <v>C.T. LA SALLE</v>
      </c>
      <c r="J4" s="58"/>
    </row>
    <row r="5" spans="1:10" s="53" customFormat="1" ht="8.25">
      <c r="A5" s="181" t="s">
        <v>52</v>
      </c>
      <c r="B5" s="181"/>
      <c r="C5" s="181"/>
      <c r="D5" s="181"/>
      <c r="E5" s="181"/>
      <c r="F5" s="57" t="s">
        <v>51</v>
      </c>
      <c r="G5" s="56" t="s">
        <v>50</v>
      </c>
      <c r="H5" s="56"/>
      <c r="I5" s="55" t="s">
        <v>49</v>
      </c>
      <c r="J5" s="54"/>
    </row>
    <row r="6" spans="1:10" s="48" customFormat="1" ht="10.5" thickBot="1">
      <c r="A6" s="182" t="str">
        <f>('[4]Prep Torneo'!$A$9)</f>
        <v>NO</v>
      </c>
      <c r="B6" s="182"/>
      <c r="C6" s="182"/>
      <c r="D6" s="182"/>
      <c r="E6" s="182"/>
      <c r="F6" s="51" t="str">
        <f>('[4]Prep Torneo'!$B$9)</f>
        <v>CADETE</v>
      </c>
      <c r="G6" s="51" t="str">
        <f>('[4]Prep Torneo'!$C$9)</f>
        <v>MASCULINO</v>
      </c>
      <c r="H6" s="109"/>
      <c r="I6" s="50" t="str">
        <f>CONCATENATE('[4]Prep Torneo'!$D$9," ",'[4]Prep Torneo'!$E$9)</f>
        <v>PEP JORDI MATAS RAMIS</v>
      </c>
      <c r="J6" s="58"/>
    </row>
    <row r="7" spans="1:10" s="99" customFormat="1" ht="8.25">
      <c r="A7" s="108"/>
      <c r="B7" s="107" t="s">
        <v>48</v>
      </c>
      <c r="C7" s="106" t="s">
        <v>47</v>
      </c>
      <c r="D7" s="106" t="s">
        <v>46</v>
      </c>
      <c r="E7" s="107" t="s">
        <v>45</v>
      </c>
      <c r="F7" s="107" t="s">
        <v>44</v>
      </c>
      <c r="G7" s="106" t="s">
        <v>111</v>
      </c>
      <c r="H7" s="106" t="s">
        <v>39</v>
      </c>
      <c r="I7" s="106" t="s">
        <v>24</v>
      </c>
      <c r="J7" s="105"/>
    </row>
    <row r="8" spans="1:10" s="99" customFormat="1" ht="7.5" customHeight="1">
      <c r="A8" s="104"/>
      <c r="B8" s="103"/>
      <c r="C8" s="100"/>
      <c r="D8" s="100"/>
      <c r="E8" s="102"/>
      <c r="F8" s="101"/>
      <c r="G8" s="100"/>
      <c r="H8" s="100"/>
      <c r="I8" s="100"/>
      <c r="J8" s="100"/>
    </row>
    <row r="9" spans="1:27" s="78" customFormat="1" ht="18" customHeight="1">
      <c r="A9" s="84">
        <v>1</v>
      </c>
      <c r="B9" s="23">
        <f>IF($E9="","",VLOOKUP($E9,'[4]Prep Sorteo'!$A$7:$M$71,4,FALSE))</f>
        <v>5826135</v>
      </c>
      <c r="C9" s="22">
        <f>IF($E9="","",VLOOKUP($E9,'[4]Prep Sorteo'!$A$7:$M$71,9,FALSE))</f>
        <v>524</v>
      </c>
      <c r="D9" s="22">
        <f>IF($E9="","",VLOOKUP($E9,'[4]Prep Sorteo'!$A$7:$M$71,11,FALSE))</f>
        <v>0</v>
      </c>
      <c r="E9" s="21">
        <v>1</v>
      </c>
      <c r="F9" s="26" t="str">
        <f>IF($E9="","",CONCATENATE(VLOOKUP($E9,'[4]Prep Sorteo'!$A$7:$M$71,2,FALSE),", ",VLOOKUP($E9,'[4]Prep Sorteo'!$A$7:$M$71,3,FALSE)))</f>
        <v>LOMBARDIA CASTRO, ALVARO</v>
      </c>
      <c r="G9" s="80"/>
      <c r="H9" s="80"/>
      <c r="I9" s="80"/>
      <c r="J9" s="38">
        <f>'[4]Prep Sorteo'!G3</f>
        <v>4</v>
      </c>
      <c r="AA9" s="79">
        <f>IF($E9="","",VLOOKUP($E9,'[4]Prep Sorteo'!$A$7:$M$71,10,FALSE))</f>
        <v>534</v>
      </c>
    </row>
    <row r="10" spans="1:27" s="78" customFormat="1" ht="18" customHeight="1">
      <c r="A10" s="91"/>
      <c r="B10" s="90"/>
      <c r="C10" s="89"/>
      <c r="D10" s="89"/>
      <c r="E10" s="85"/>
      <c r="F10" s="88"/>
      <c r="G10" s="98" t="s">
        <v>110</v>
      </c>
      <c r="H10" s="86"/>
      <c r="I10" s="85"/>
      <c r="J10" s="85"/>
      <c r="AA10" s="79">
        <f>IF($E10="","",VLOOKUP($E10,'[4]Prep Sorteo'!$A$7:$M$71,10,FALSE))</f>
      </c>
    </row>
    <row r="11" spans="1:27" s="78" customFormat="1" ht="18" customHeight="1">
      <c r="A11" s="91">
        <v>2</v>
      </c>
      <c r="B11" s="23">
        <f>IF($E11="","",VLOOKUP($E11,'[4]Prep Sorteo'!$A$7:$M$71,4,FALSE))</f>
        <v>0</v>
      </c>
      <c r="C11" s="22">
        <f>IF($E11="","",VLOOKUP($E11,'[4]Prep Sorteo'!$A$7:$M$71,9,FALSE))</f>
        <v>0</v>
      </c>
      <c r="D11" s="22">
        <f>IF($E11="","",VLOOKUP($E11,'[4]Prep Sorteo'!$A$7:$M$71,11,FALSE))</f>
        <v>0</v>
      </c>
      <c r="E11" s="21">
        <v>65</v>
      </c>
      <c r="F11" s="83" t="str">
        <f>IF($E11="","",CONCATENATE(VLOOKUP($E11,'[4]Prep Sorteo'!$A$7:$M$71,2,FALSE),", ",VLOOKUP($E11,'[4]Prep Sorteo'!$A$7:$M$71,3,FALSE)))</f>
        <v>Bye, </v>
      </c>
      <c r="G11" s="95"/>
      <c r="H11" s="86"/>
      <c r="I11" s="85"/>
      <c r="J11" s="85"/>
      <c r="AA11" s="79">
        <f>IF($E11="","",VLOOKUP($E11,'[4]Prep Sorteo'!$A$7:$M$71,10,FALSE))</f>
        <v>0</v>
      </c>
    </row>
    <row r="12" spans="1:27" s="78" customFormat="1" ht="18" customHeight="1">
      <c r="A12" s="91"/>
      <c r="B12" s="90"/>
      <c r="C12" s="89"/>
      <c r="D12" s="89"/>
      <c r="E12" s="94"/>
      <c r="F12" s="93"/>
      <c r="G12" s="92"/>
      <c r="H12" s="96" t="s">
        <v>110</v>
      </c>
      <c r="I12" s="86"/>
      <c r="J12" s="85"/>
      <c r="AA12" s="79">
        <f>IF($E12="","",VLOOKUP($E12,'[4]Prep Sorteo'!$A$7:$M$71,10,FALSE))</f>
      </c>
    </row>
    <row r="13" spans="1:27" s="78" customFormat="1" ht="18" customHeight="1">
      <c r="A13" s="91">
        <v>3</v>
      </c>
      <c r="B13" s="23">
        <f>IF($E13="","",VLOOKUP($E13,'[4]Prep Sorteo'!$A$7:$M$71,4,FALSE))</f>
        <v>5838943</v>
      </c>
      <c r="C13" s="22">
        <f>IF($E13="","",VLOOKUP($E13,'[4]Prep Sorteo'!$A$7:$M$71,9,FALSE))</f>
        <v>4241</v>
      </c>
      <c r="D13" s="22">
        <f>IF($E13="","",VLOOKUP($E13,'[4]Prep Sorteo'!$A$7:$M$71,11,FALSE))</f>
        <v>0</v>
      </c>
      <c r="E13" s="21">
        <v>8</v>
      </c>
      <c r="F13" s="26" t="str">
        <f>IF($E13="","",CONCATENATE(VLOOKUP($E13,'[4]Prep Sorteo'!$A$7:$M$71,2,FALSE),", ",VLOOKUP($E13,'[4]Prep Sorteo'!$A$7:$M$71,3,FALSE)))</f>
        <v>SAURA CARRETERO, ZOSER</v>
      </c>
      <c r="G13" s="92"/>
      <c r="H13" s="95" t="s">
        <v>136</v>
      </c>
      <c r="I13" s="86"/>
      <c r="J13" s="85"/>
      <c r="AA13" s="79">
        <f>IF($E13="","",VLOOKUP($E13,'[4]Prep Sorteo'!$A$7:$M$71,10,FALSE))</f>
        <v>56</v>
      </c>
    </row>
    <row r="14" spans="1:27" s="78" customFormat="1" ht="18" customHeight="1">
      <c r="A14" s="91"/>
      <c r="B14" s="90"/>
      <c r="C14" s="89"/>
      <c r="D14" s="89"/>
      <c r="E14" s="94"/>
      <c r="F14" s="88"/>
      <c r="G14" s="87" t="s">
        <v>162</v>
      </c>
      <c r="H14" s="92"/>
      <c r="I14" s="86"/>
      <c r="J14" s="85"/>
      <c r="AA14" s="79">
        <f>IF($E14="","",VLOOKUP($E14,'[4]Prep Sorteo'!$A$7:$M$71,10,FALSE))</f>
      </c>
    </row>
    <row r="15" spans="1:27" s="78" customFormat="1" ht="18" customHeight="1">
      <c r="A15" s="91">
        <v>4</v>
      </c>
      <c r="B15" s="23">
        <f>IF($E15="","",VLOOKUP($E15,'[4]Prep Sorteo'!$A$7:$M$71,4,FALSE))</f>
        <v>5886190</v>
      </c>
      <c r="C15" s="22">
        <f>IF($E15="","",VLOOKUP($E15,'[4]Prep Sorteo'!$A$7:$M$71,9,FALSE))</f>
        <v>7003</v>
      </c>
      <c r="D15" s="22">
        <f>IF($E15="","",VLOOKUP($E15,'[4]Prep Sorteo'!$A$7:$M$71,11,FALSE))</f>
        <v>0</v>
      </c>
      <c r="E15" s="21">
        <v>10</v>
      </c>
      <c r="F15" s="83" t="str">
        <f>IF($E15="","",CONCATENATE(VLOOKUP($E15,'[4]Prep Sorteo'!$A$7:$M$71,2,FALSE),", ",VLOOKUP($E15,'[4]Prep Sorteo'!$A$7:$M$71,3,FALSE)))</f>
        <v>FORTEZA RODRIGUEZ, JUAN ANTON</v>
      </c>
      <c r="G15" s="86" t="s">
        <v>126</v>
      </c>
      <c r="H15" s="92"/>
      <c r="I15" s="86"/>
      <c r="J15" s="85"/>
      <c r="AA15" s="79">
        <f>IF($E15="","",VLOOKUP($E15,'[4]Prep Sorteo'!$A$7:$M$71,10,FALSE))</f>
        <v>26</v>
      </c>
    </row>
    <row r="16" spans="1:27" s="78" customFormat="1" ht="18" customHeight="1">
      <c r="A16" s="91"/>
      <c r="B16" s="90"/>
      <c r="C16" s="89"/>
      <c r="D16" s="89"/>
      <c r="E16" s="85"/>
      <c r="F16" s="93"/>
      <c r="G16" s="85"/>
      <c r="H16" s="92"/>
      <c r="I16" s="96" t="s">
        <v>110</v>
      </c>
      <c r="J16" s="86"/>
      <c r="AA16" s="79">
        <f>IF($E16="","",VLOOKUP($E16,'[4]Prep Sorteo'!$A$7:$M$71,10,FALSE))</f>
      </c>
    </row>
    <row r="17" spans="1:27" s="78" customFormat="1" ht="18" customHeight="1">
      <c r="A17" s="84">
        <v>5</v>
      </c>
      <c r="B17" s="23">
        <f>IF($E17="","",VLOOKUP($E17,'[4]Prep Sorteo'!$A$7:$M$71,4,FALSE))</f>
        <v>5835915</v>
      </c>
      <c r="C17" s="22">
        <f>IF($E17="","",VLOOKUP($E17,'[4]Prep Sorteo'!$A$7:$M$71,9,FALSE))</f>
        <v>1170</v>
      </c>
      <c r="D17" s="22">
        <f>IF($E17="","",VLOOKUP($E17,'[4]Prep Sorteo'!$A$7:$M$71,11,FALSE))</f>
        <v>0</v>
      </c>
      <c r="E17" s="21">
        <v>3</v>
      </c>
      <c r="F17" s="26" t="str">
        <f>IF($E17="","",CONCATENATE(VLOOKUP($E17,'[4]Prep Sorteo'!$A$7:$M$71,2,FALSE),", ",VLOOKUP($E17,'[4]Prep Sorteo'!$A$7:$M$71,3,FALSE)))</f>
        <v>AUTONELL GELABERT, LLUIS</v>
      </c>
      <c r="G17" s="85"/>
      <c r="H17" s="92"/>
      <c r="I17" s="95" t="s">
        <v>131</v>
      </c>
      <c r="J17" s="85"/>
      <c r="AA17" s="79">
        <f>IF($E17="","",VLOOKUP($E17,'[4]Prep Sorteo'!$A$7:$M$71,10,FALSE))</f>
        <v>263</v>
      </c>
    </row>
    <row r="18" spans="1:27" s="78" customFormat="1" ht="18" customHeight="1">
      <c r="A18" s="91"/>
      <c r="B18" s="90"/>
      <c r="C18" s="89"/>
      <c r="D18" s="89"/>
      <c r="E18" s="85"/>
      <c r="F18" s="88"/>
      <c r="G18" s="96" t="s">
        <v>109</v>
      </c>
      <c r="H18" s="92"/>
      <c r="I18" s="92"/>
      <c r="J18" s="85"/>
      <c r="AA18" s="79">
        <f>IF($E18="","",VLOOKUP($E18,'[4]Prep Sorteo'!$A$7:$M$71,10,FALSE))</f>
      </c>
    </row>
    <row r="19" spans="1:27" s="78" customFormat="1" ht="18" customHeight="1">
      <c r="A19" s="91">
        <v>6</v>
      </c>
      <c r="B19" s="23">
        <f>IF($E19="","",VLOOKUP($E19,'[4]Prep Sorteo'!$A$7:$M$71,4,FALSE))</f>
        <v>0</v>
      </c>
      <c r="C19" s="22">
        <f>IF($E19="","",VLOOKUP($E19,'[4]Prep Sorteo'!$A$7:$M$71,9,FALSE))</f>
        <v>0</v>
      </c>
      <c r="D19" s="22">
        <f>IF($E19="","",VLOOKUP($E19,'[4]Prep Sorteo'!$A$7:$M$71,11,FALSE))</f>
        <v>0</v>
      </c>
      <c r="E19" s="21">
        <v>65</v>
      </c>
      <c r="F19" s="83" t="str">
        <f>IF($E19="","",CONCATENATE(VLOOKUP($E19,'[4]Prep Sorteo'!$A$7:$M$71,2,FALSE),", ",VLOOKUP($E19,'[4]Prep Sorteo'!$A$7:$M$71,3,FALSE)))</f>
        <v>Bye, </v>
      </c>
      <c r="G19" s="95"/>
      <c r="H19" s="92"/>
      <c r="I19" s="92"/>
      <c r="J19" s="85"/>
      <c r="AA19" s="79">
        <f>IF($E19="","",VLOOKUP($E19,'[4]Prep Sorteo'!$A$7:$M$71,10,FALSE))</f>
        <v>0</v>
      </c>
    </row>
    <row r="20" spans="1:27" s="78" customFormat="1" ht="18" customHeight="1">
      <c r="A20" s="91"/>
      <c r="B20" s="90"/>
      <c r="C20" s="89"/>
      <c r="D20" s="89"/>
      <c r="E20" s="94"/>
      <c r="F20" s="93"/>
      <c r="G20" s="92"/>
      <c r="H20" s="87" t="s">
        <v>163</v>
      </c>
      <c r="I20" s="92"/>
      <c r="J20" s="85"/>
      <c r="AA20" s="79">
        <f>IF($E20="","",VLOOKUP($E20,'[4]Prep Sorteo'!$A$7:$M$71,10,FALSE))</f>
      </c>
    </row>
    <row r="21" spans="1:27" s="78" customFormat="1" ht="18" customHeight="1">
      <c r="A21" s="91">
        <v>7</v>
      </c>
      <c r="B21" s="23">
        <f>IF($E21="","",VLOOKUP($E21,'[4]Prep Sorteo'!$A$7:$M$71,4,FALSE))</f>
        <v>5856680</v>
      </c>
      <c r="C21" s="22">
        <f>IF($E21="","",VLOOKUP($E21,'[4]Prep Sorteo'!$A$7:$M$71,9,FALSE))</f>
        <v>1579</v>
      </c>
      <c r="D21" s="22">
        <f>IF($E21="","",VLOOKUP($E21,'[4]Prep Sorteo'!$A$7:$M$71,11,FALSE))</f>
        <v>0</v>
      </c>
      <c r="E21" s="21">
        <v>5</v>
      </c>
      <c r="F21" s="26" t="str">
        <f>IF($E21="","",CONCATENATE(VLOOKUP($E21,'[4]Prep Sorteo'!$A$7:$M$71,2,FALSE),", ",VLOOKUP($E21,'[4]Prep Sorteo'!$A$7:$M$71,3,FALSE)))</f>
        <v>BARCELO SANMARTIN, BIEL</v>
      </c>
      <c r="G21" s="92"/>
      <c r="H21" s="85" t="s">
        <v>181</v>
      </c>
      <c r="I21" s="92"/>
      <c r="J21" s="85"/>
      <c r="AA21" s="79">
        <f>IF($E21="","",VLOOKUP($E21,'[4]Prep Sorteo'!$A$7:$M$71,10,FALSE))</f>
        <v>189</v>
      </c>
    </row>
    <row r="22" spans="1:27" s="78" customFormat="1" ht="18" customHeight="1">
      <c r="A22" s="91"/>
      <c r="B22" s="90"/>
      <c r="C22" s="89"/>
      <c r="D22" s="89"/>
      <c r="E22" s="94"/>
      <c r="F22" s="88"/>
      <c r="G22" s="87" t="s">
        <v>163</v>
      </c>
      <c r="H22" s="86"/>
      <c r="I22" s="92"/>
      <c r="J22" s="85"/>
      <c r="AA22" s="79">
        <f>IF($E22="","",VLOOKUP($E22,'[4]Prep Sorteo'!$A$7:$M$71,10,FALSE))</f>
      </c>
    </row>
    <row r="23" spans="1:27" s="78" customFormat="1" ht="18" customHeight="1">
      <c r="A23" s="91">
        <v>8</v>
      </c>
      <c r="B23" s="23">
        <f>IF($E23="","",VLOOKUP($E23,'[4]Prep Sorteo'!$A$7:$M$71,4,FALSE))</f>
        <v>5836848</v>
      </c>
      <c r="C23" s="22">
        <f>IF($E23="","",VLOOKUP($E23,'[4]Prep Sorteo'!$A$7:$M$71,9,FALSE))</f>
        <v>6093</v>
      </c>
      <c r="D23" s="22">
        <f>IF($E23="","",VLOOKUP($E23,'[4]Prep Sorteo'!$A$7:$M$71,11,FALSE))</f>
        <v>0</v>
      </c>
      <c r="E23" s="21">
        <v>9</v>
      </c>
      <c r="F23" s="83" t="str">
        <f>IF($E23="","",CONCATENATE(VLOOKUP($E23,'[4]Prep Sorteo'!$A$7:$M$71,2,FALSE),", ",VLOOKUP($E23,'[4]Prep Sorteo'!$A$7:$M$71,3,FALSE)))</f>
        <v>GILABERT MAS, MIGUEL A.</v>
      </c>
      <c r="G23" s="86" t="s">
        <v>164</v>
      </c>
      <c r="H23" s="86"/>
      <c r="I23" s="92"/>
      <c r="J23" s="85"/>
      <c r="AA23" s="79">
        <f>IF($E23="","",VLOOKUP($E23,'[4]Prep Sorteo'!$A$7:$M$71,10,FALSE))</f>
        <v>33</v>
      </c>
    </row>
    <row r="24" spans="1:27" s="78" customFormat="1" ht="18" customHeight="1">
      <c r="A24" s="91"/>
      <c r="B24" s="90"/>
      <c r="C24" s="89"/>
      <c r="D24" s="89"/>
      <c r="E24" s="94"/>
      <c r="F24" s="93"/>
      <c r="G24" s="85"/>
      <c r="H24" s="86"/>
      <c r="I24" s="97"/>
      <c r="J24" s="96" t="s">
        <v>110</v>
      </c>
      <c r="AA24" s="79">
        <f>IF($E24="","",VLOOKUP($E24,'[4]Prep Sorteo'!$A$7:$M$71,10,FALSE))</f>
      </c>
    </row>
    <row r="25" spans="1:27" s="78" customFormat="1" ht="18" customHeight="1">
      <c r="A25" s="91">
        <v>9</v>
      </c>
      <c r="B25" s="23">
        <f>IF($E25="","",VLOOKUP($E25,'[4]Prep Sorteo'!$A$7:$M$71,4,FALSE))</f>
        <v>5847944</v>
      </c>
      <c r="C25" s="22" t="str">
        <f>IF($E25="","",VLOOKUP($E25,'[4]Prep Sorteo'!$A$7:$M$71,9,FALSE))</f>
        <v>s/c</v>
      </c>
      <c r="D25" s="22">
        <f>IF($E25="","",VLOOKUP($E25,'[4]Prep Sorteo'!$A$7:$M$71,11,FALSE))</f>
        <v>0</v>
      </c>
      <c r="E25" s="21">
        <v>13</v>
      </c>
      <c r="F25" s="26" t="str">
        <f>IF($E25="","",CONCATENATE(VLOOKUP($E25,'[4]Prep Sorteo'!$A$7:$M$71,2,FALSE),", ",VLOOKUP($E25,'[4]Prep Sorteo'!$A$7:$M$71,3,FALSE)))</f>
        <v>FERRIOL RAMOS, ALEJANDRO</v>
      </c>
      <c r="G25" s="85"/>
      <c r="H25" s="85"/>
      <c r="I25" s="92"/>
      <c r="J25" s="86" t="s">
        <v>120</v>
      </c>
      <c r="AA25" s="79">
        <f>IF($E25="","",VLOOKUP($E25,'[4]Prep Sorteo'!$A$7:$M$71,10,FALSE))</f>
        <v>0</v>
      </c>
    </row>
    <row r="26" spans="1:27" s="78" customFormat="1" ht="18" customHeight="1">
      <c r="A26" s="91"/>
      <c r="B26" s="90"/>
      <c r="C26" s="89"/>
      <c r="D26" s="89"/>
      <c r="E26" s="94"/>
      <c r="F26" s="88"/>
      <c r="G26" s="96" t="s">
        <v>97</v>
      </c>
      <c r="H26" s="86"/>
      <c r="I26" s="92"/>
      <c r="J26" s="85"/>
      <c r="AA26" s="79">
        <f>IF($E26="","",VLOOKUP($E26,'[4]Prep Sorteo'!$A$7:$M$71,10,FALSE))</f>
      </c>
    </row>
    <row r="27" spans="1:27" s="78" customFormat="1" ht="18" customHeight="1">
      <c r="A27" s="91">
        <v>10</v>
      </c>
      <c r="B27" s="23">
        <f>IF($E27="","",VLOOKUP($E27,'[4]Prep Sorteo'!$A$7:$M$71,4,FALSE))</f>
        <v>5846186</v>
      </c>
      <c r="C27" s="22">
        <f>IF($E27="","",VLOOKUP($E27,'[4]Prep Sorteo'!$A$7:$M$71,9,FALSE))</f>
        <v>1614</v>
      </c>
      <c r="D27" s="22">
        <f>IF($E27="","",VLOOKUP($E27,'[4]Prep Sorteo'!$A$7:$M$71,11,FALSE))</f>
        <v>0</v>
      </c>
      <c r="E27" s="21">
        <v>6</v>
      </c>
      <c r="F27" s="83" t="str">
        <f>IF($E27="","",CONCATENATE(VLOOKUP($E27,'[4]Prep Sorteo'!$A$7:$M$71,2,FALSE),", ",VLOOKUP($E27,'[4]Prep Sorteo'!$A$7:$M$71,3,FALSE)))</f>
        <v>SALVA PALOMEQUE, PEDRO</v>
      </c>
      <c r="G27" s="95" t="s">
        <v>151</v>
      </c>
      <c r="H27" s="86"/>
      <c r="I27" s="92"/>
      <c r="J27" s="85"/>
      <c r="AA27" s="79">
        <f>IF($E27="","",VLOOKUP($E27,'[4]Prep Sorteo'!$A$7:$M$71,10,FALSE))</f>
        <v>185</v>
      </c>
    </row>
    <row r="28" spans="1:27" s="78" customFormat="1" ht="18" customHeight="1">
      <c r="A28" s="91"/>
      <c r="B28" s="90"/>
      <c r="C28" s="89"/>
      <c r="D28" s="89"/>
      <c r="E28" s="94"/>
      <c r="F28" s="93"/>
      <c r="G28" s="92"/>
      <c r="H28" s="96" t="s">
        <v>165</v>
      </c>
      <c r="I28" s="92"/>
      <c r="J28" s="85"/>
      <c r="AA28" s="79">
        <f>IF($E28="","",VLOOKUP($E28,'[4]Prep Sorteo'!$A$7:$M$71,10,FALSE))</f>
      </c>
    </row>
    <row r="29" spans="1:27" s="78" customFormat="1" ht="18" customHeight="1">
      <c r="A29" s="91">
        <v>11</v>
      </c>
      <c r="B29" s="23">
        <f>IF($E29="","",VLOOKUP($E29,'[4]Prep Sorteo'!$A$7:$M$71,4,FALSE))</f>
        <v>5877131</v>
      </c>
      <c r="C29" s="22">
        <f>IF($E29="","",VLOOKUP($E29,'[4]Prep Sorteo'!$A$7:$M$71,9,FALSE))</f>
        <v>7694</v>
      </c>
      <c r="D29" s="22">
        <f>IF($E29="","",VLOOKUP($E29,'[4]Prep Sorteo'!$A$7:$M$71,11,FALSE))</f>
        <v>0</v>
      </c>
      <c r="E29" s="21">
        <v>11</v>
      </c>
      <c r="F29" s="26" t="str">
        <f>IF($E29="","",CONCATENATE(VLOOKUP($E29,'[4]Prep Sorteo'!$A$7:$M$71,2,FALSE),", ",VLOOKUP($E29,'[4]Prep Sorteo'!$A$7:$M$71,3,FALSE)))</f>
        <v>TOMAS PONS, JUAN ALBER</v>
      </c>
      <c r="G29" s="92"/>
      <c r="H29" s="95" t="s">
        <v>182</v>
      </c>
      <c r="I29" s="92"/>
      <c r="J29" s="85"/>
      <c r="AA29" s="79">
        <f>IF($E29="","",VLOOKUP($E29,'[4]Prep Sorteo'!$A$7:$M$71,10,FALSE))</f>
        <v>22</v>
      </c>
    </row>
    <row r="30" spans="1:27" s="78" customFormat="1" ht="18" customHeight="1">
      <c r="A30" s="91"/>
      <c r="B30" s="90"/>
      <c r="C30" s="89"/>
      <c r="D30" s="89"/>
      <c r="E30" s="85"/>
      <c r="F30" s="88"/>
      <c r="G30" s="87" t="s">
        <v>165</v>
      </c>
      <c r="H30" s="92"/>
      <c r="I30" s="92"/>
      <c r="J30" s="85"/>
      <c r="AA30" s="79">
        <f>IF($E30="","",VLOOKUP($E30,'[4]Prep Sorteo'!$A$7:$M$71,10,FALSE))</f>
      </c>
    </row>
    <row r="31" spans="1:27" s="78" customFormat="1" ht="18" customHeight="1">
      <c r="A31" s="84">
        <v>12</v>
      </c>
      <c r="B31" s="23">
        <f>IF($E31="","",VLOOKUP($E31,'[4]Prep Sorteo'!$A$7:$M$71,4,FALSE))</f>
        <v>5829316</v>
      </c>
      <c r="C31" s="22">
        <f>IF($E31="","",VLOOKUP($E31,'[4]Prep Sorteo'!$A$7:$M$71,9,FALSE))</f>
        <v>1416</v>
      </c>
      <c r="D31" s="22">
        <f>IF($E31="","",VLOOKUP($E31,'[4]Prep Sorteo'!$A$7:$M$71,11,FALSE))</f>
        <v>0</v>
      </c>
      <c r="E31" s="21">
        <v>4</v>
      </c>
      <c r="F31" s="83" t="str">
        <f>IF($E31="","",CONCATENATE(VLOOKUP($E31,'[4]Prep Sorteo'!$A$7:$M$71,2,FALSE),", ",VLOOKUP($E31,'[4]Prep Sorteo'!$A$7:$M$71,3,FALSE)))</f>
        <v>VALDERAS GIL, SERGIO</v>
      </c>
      <c r="G31" s="86" t="s">
        <v>166</v>
      </c>
      <c r="H31" s="92"/>
      <c r="I31" s="92"/>
      <c r="J31" s="85"/>
      <c r="AA31" s="79">
        <f>IF($E31="","",VLOOKUP($E31,'[4]Prep Sorteo'!$A$7:$M$71,10,FALSE))</f>
        <v>216</v>
      </c>
    </row>
    <row r="32" spans="1:27" s="78" customFormat="1" ht="18" customHeight="1">
      <c r="A32" s="91"/>
      <c r="B32" s="90"/>
      <c r="C32" s="89"/>
      <c r="D32" s="89"/>
      <c r="E32" s="85"/>
      <c r="F32" s="93"/>
      <c r="G32" s="85"/>
      <c r="H32" s="92"/>
      <c r="I32" s="87" t="s">
        <v>108</v>
      </c>
      <c r="J32" s="86"/>
      <c r="AA32" s="79">
        <f>IF($E32="","",VLOOKUP($E32,'[4]Prep Sorteo'!$A$7:$M$71,10,FALSE))</f>
      </c>
    </row>
    <row r="33" spans="1:27" s="78" customFormat="1" ht="18" customHeight="1">
      <c r="A33" s="91">
        <v>13</v>
      </c>
      <c r="B33" s="23">
        <f>IF($E33="","",VLOOKUP($E33,'[4]Prep Sorteo'!$A$7:$M$71,4,FALSE))</f>
        <v>5882487</v>
      </c>
      <c r="C33" s="22">
        <f>IF($E33="","",VLOOKUP($E33,'[4]Prep Sorteo'!$A$7:$M$71,9,FALSE))</f>
        <v>15174</v>
      </c>
      <c r="D33" s="22">
        <f>IF($E33="","",VLOOKUP($E33,'[4]Prep Sorteo'!$A$7:$M$71,11,FALSE))</f>
        <v>0</v>
      </c>
      <c r="E33" s="21">
        <v>12</v>
      </c>
      <c r="F33" s="26" t="str">
        <f>IF($E33="","",CONCATENATE(VLOOKUP($E33,'[4]Prep Sorteo'!$A$7:$M$71,2,FALSE),", ",VLOOKUP($E33,'[4]Prep Sorteo'!$A$7:$M$71,3,FALSE)))</f>
        <v>ROSSELLO TRUJILLO, SERGI</v>
      </c>
      <c r="G33" s="85"/>
      <c r="H33" s="92"/>
      <c r="I33" s="85" t="s">
        <v>189</v>
      </c>
      <c r="J33" s="85"/>
      <c r="AA33" s="79">
        <f>IF($E33="","",VLOOKUP($E33,'[4]Prep Sorteo'!$A$7:$M$71,10,FALSE))</f>
        <v>4</v>
      </c>
    </row>
    <row r="34" spans="1:27" s="78" customFormat="1" ht="18" customHeight="1">
      <c r="A34" s="91"/>
      <c r="B34" s="90"/>
      <c r="C34" s="89"/>
      <c r="D34" s="89"/>
      <c r="E34" s="94"/>
      <c r="F34" s="88"/>
      <c r="G34" s="96" t="s">
        <v>167</v>
      </c>
      <c r="H34" s="92"/>
      <c r="I34" s="85"/>
      <c r="J34" s="85"/>
      <c r="AA34" s="79">
        <f>IF($E34="","",VLOOKUP($E34,'[4]Prep Sorteo'!$A$7:$M$71,10,FALSE))</f>
      </c>
    </row>
    <row r="35" spans="1:27" s="78" customFormat="1" ht="18" customHeight="1">
      <c r="A35" s="91">
        <v>14</v>
      </c>
      <c r="B35" s="23">
        <f>IF($E35="","",VLOOKUP($E35,'[4]Prep Sorteo'!$A$7:$M$71,4,FALSE))</f>
        <v>5869899</v>
      </c>
      <c r="C35" s="22">
        <f>IF($E35="","",VLOOKUP($E35,'[4]Prep Sorteo'!$A$7:$M$71,9,FALSE))</f>
        <v>2859</v>
      </c>
      <c r="D35" s="22">
        <f>IF($E35="","",VLOOKUP($E35,'[4]Prep Sorteo'!$A$7:$M$71,11,FALSE))</f>
        <v>0</v>
      </c>
      <c r="E35" s="21">
        <v>7</v>
      </c>
      <c r="F35" s="83" t="str">
        <f>IF($E35="","",CONCATENATE(VLOOKUP($E35,'[4]Prep Sorteo'!$A$7:$M$71,2,FALSE),", ",VLOOKUP($E35,'[4]Prep Sorteo'!$A$7:$M$71,3,FALSE)))</f>
        <v>SANS VALLESPIR, ANDREU</v>
      </c>
      <c r="G35" s="95" t="s">
        <v>168</v>
      </c>
      <c r="H35" s="92"/>
      <c r="I35" s="85"/>
      <c r="J35" s="85"/>
      <c r="AA35" s="79">
        <f>IF($E35="","",VLOOKUP($E35,'[4]Prep Sorteo'!$A$7:$M$71,10,FALSE))</f>
        <v>95</v>
      </c>
    </row>
    <row r="36" spans="1:27" s="78" customFormat="1" ht="18" customHeight="1">
      <c r="A36" s="91"/>
      <c r="B36" s="90"/>
      <c r="C36" s="89"/>
      <c r="D36" s="89"/>
      <c r="E36" s="94"/>
      <c r="F36" s="93"/>
      <c r="G36" s="92"/>
      <c r="H36" s="87" t="s">
        <v>108</v>
      </c>
      <c r="I36" s="86"/>
      <c r="J36" s="85"/>
      <c r="AA36" s="79">
        <f>IF($E36="","",VLOOKUP($E36,'[4]Prep Sorteo'!$A$7:$M$71,10,FALSE))</f>
      </c>
    </row>
    <row r="37" spans="1:27" s="78" customFormat="1" ht="18" customHeight="1">
      <c r="A37" s="91">
        <v>15</v>
      </c>
      <c r="B37" s="23">
        <f>IF($E37="","",VLOOKUP($E37,'[4]Prep Sorteo'!$A$7:$M$71,4,FALSE))</f>
        <v>0</v>
      </c>
      <c r="C37" s="22">
        <f>IF($E37="","",VLOOKUP($E37,'[4]Prep Sorteo'!$A$7:$M$71,9,FALSE))</f>
        <v>0</v>
      </c>
      <c r="D37" s="22">
        <f>IF($E37="","",VLOOKUP($E37,'[4]Prep Sorteo'!$A$7:$M$71,11,FALSE))</f>
        <v>0</v>
      </c>
      <c r="E37" s="21">
        <v>65</v>
      </c>
      <c r="F37" s="26" t="str">
        <f>IF($E37="","",CONCATENATE(VLOOKUP($E37,'[4]Prep Sorteo'!$A$7:$M$71,2,FALSE),", ",VLOOKUP($E37,'[4]Prep Sorteo'!$A$7:$M$71,3,FALSE)))</f>
        <v>Bye, </v>
      </c>
      <c r="G37" s="92"/>
      <c r="H37" s="85" t="s">
        <v>131</v>
      </c>
      <c r="I37" s="86"/>
      <c r="J37" s="85"/>
      <c r="AA37" s="79">
        <f>IF($E37="","",VLOOKUP($E37,'[4]Prep Sorteo'!$A$7:$M$71,10,FALSE))</f>
        <v>0</v>
      </c>
    </row>
    <row r="38" spans="1:27" s="78" customFormat="1" ht="18" customHeight="1">
      <c r="A38" s="91"/>
      <c r="B38" s="90"/>
      <c r="C38" s="89"/>
      <c r="D38" s="89"/>
      <c r="E38" s="85"/>
      <c r="F38" s="88"/>
      <c r="G38" s="87" t="s">
        <v>108</v>
      </c>
      <c r="H38" s="86"/>
      <c r="I38" s="86"/>
      <c r="J38" s="85"/>
      <c r="AA38" s="79">
        <f>IF($E38="","",VLOOKUP($E38,'[4]Prep Sorteo'!$A$7:$M$71,10,FALSE))</f>
      </c>
    </row>
    <row r="39" spans="1:27" s="78" customFormat="1" ht="18" customHeight="1">
      <c r="A39" s="84">
        <v>16</v>
      </c>
      <c r="B39" s="23">
        <f>IF($E39="","",VLOOKUP($E39,'[4]Prep Sorteo'!$A$7:$M$71,4,FALSE))</f>
        <v>5836385</v>
      </c>
      <c r="C39" s="22">
        <f>IF($E39="","",VLOOKUP($E39,'[4]Prep Sorteo'!$A$7:$M$71,9,FALSE))</f>
        <v>999</v>
      </c>
      <c r="D39" s="22">
        <f>IF($E39="","",VLOOKUP($E39,'[4]Prep Sorteo'!$A$7:$M$71,11,FALSE))</f>
        <v>0</v>
      </c>
      <c r="E39" s="21">
        <v>2</v>
      </c>
      <c r="F39" s="83" t="str">
        <f>IF($E39="","",CONCATENATE(VLOOKUP($E39,'[4]Prep Sorteo'!$A$7:$M$71,2,FALSE),", ",VLOOKUP($E39,'[4]Prep Sorteo'!$A$7:$M$71,3,FALSE)))</f>
        <v>AMOROS GELABERT, TONI</v>
      </c>
      <c r="G39" s="81"/>
      <c r="H39" s="82"/>
      <c r="I39" s="81"/>
      <c r="J39" s="80"/>
      <c r="AA39" s="79">
        <f>IF($E39="","",VLOOKUP($E39,'[4]Prep Sorteo'!$A$7:$M$71,10,FALSE))</f>
        <v>303</v>
      </c>
    </row>
    <row r="40" spans="1:10" ht="13.5" thickBot="1">
      <c r="A40" s="77"/>
      <c r="B40" s="77"/>
      <c r="C40" s="77"/>
      <c r="D40" s="77"/>
      <c r="E40" s="77"/>
      <c r="F40" s="77"/>
      <c r="G40" s="76"/>
      <c r="H40" s="76"/>
      <c r="I40" s="76"/>
      <c r="J40" s="76"/>
    </row>
    <row r="41" spans="1:10" ht="9" customHeight="1">
      <c r="A41" s="167" t="s">
        <v>11</v>
      </c>
      <c r="B41" s="168"/>
      <c r="C41" s="168"/>
      <c r="D41" s="169"/>
      <c r="E41" s="14" t="s">
        <v>10</v>
      </c>
      <c r="F41" s="13" t="s">
        <v>9</v>
      </c>
      <c r="G41" s="183" t="s">
        <v>8</v>
      </c>
      <c r="H41" s="184"/>
      <c r="I41" s="176" t="s">
        <v>7</v>
      </c>
      <c r="J41" s="177"/>
    </row>
    <row r="42" spans="1:10" ht="9" customHeight="1" thickBot="1">
      <c r="A42" s="197"/>
      <c r="B42" s="198"/>
      <c r="C42" s="198"/>
      <c r="D42" s="199"/>
      <c r="E42" s="12">
        <v>1</v>
      </c>
      <c r="F42" s="75" t="str">
        <f>F9</f>
        <v>LOMBARDIA CASTRO, ALVARO</v>
      </c>
      <c r="G42" s="153"/>
      <c r="H42" s="154"/>
      <c r="I42" s="145"/>
      <c r="J42" s="160"/>
    </row>
    <row r="43" spans="1:10" ht="9" customHeight="1">
      <c r="A43" s="191" t="s">
        <v>6</v>
      </c>
      <c r="B43" s="192"/>
      <c r="C43" s="192"/>
      <c r="D43" s="193"/>
      <c r="E43" s="74">
        <v>2</v>
      </c>
      <c r="F43" s="10" t="str">
        <f>F39</f>
        <v>AMOROS GELABERT, TONI</v>
      </c>
      <c r="G43" s="153"/>
      <c r="H43" s="154"/>
      <c r="I43" s="145"/>
      <c r="J43" s="160"/>
    </row>
    <row r="44" spans="1:10" ht="9" customHeight="1" thickBot="1">
      <c r="A44" s="194"/>
      <c r="B44" s="195"/>
      <c r="C44" s="195"/>
      <c r="D44" s="196"/>
      <c r="E44" s="74">
        <v>3</v>
      </c>
      <c r="F44" s="10" t="str">
        <f>IF($E$17=3,$F$17,IF($E$31=3,$F$31,""))</f>
        <v>AUTONELL GELABERT, LLUIS</v>
      </c>
      <c r="G44" s="153"/>
      <c r="H44" s="154"/>
      <c r="I44" s="145"/>
      <c r="J44" s="160"/>
    </row>
    <row r="45" spans="1:10" ht="9" customHeight="1">
      <c r="A45" s="167" t="s">
        <v>5</v>
      </c>
      <c r="B45" s="168"/>
      <c r="C45" s="168"/>
      <c r="D45" s="169"/>
      <c r="E45" s="74">
        <v>4</v>
      </c>
      <c r="F45" s="10" t="str">
        <f>IF($E$17=4,$F$17,IF($E$31=4,$F$31,""))</f>
        <v>VALDERAS GIL, SERGIO</v>
      </c>
      <c r="G45" s="153"/>
      <c r="H45" s="154"/>
      <c r="I45" s="145"/>
      <c r="J45" s="160"/>
    </row>
    <row r="46" spans="1:10" ht="9" customHeight="1" thickBot="1">
      <c r="A46" s="188"/>
      <c r="B46" s="189"/>
      <c r="C46" s="189"/>
      <c r="D46" s="190"/>
      <c r="E46" s="8"/>
      <c r="F46" s="7"/>
      <c r="G46" s="153"/>
      <c r="H46" s="154"/>
      <c r="I46" s="145"/>
      <c r="J46" s="160"/>
    </row>
    <row r="47" spans="1:10" ht="9" customHeight="1">
      <c r="A47" s="167" t="s">
        <v>4</v>
      </c>
      <c r="B47" s="168"/>
      <c r="C47" s="168"/>
      <c r="D47" s="169"/>
      <c r="E47" s="8"/>
      <c r="F47" s="7"/>
      <c r="G47" s="153"/>
      <c r="H47" s="154"/>
      <c r="I47" s="145"/>
      <c r="J47" s="160"/>
    </row>
    <row r="48" spans="1:10" ht="9" customHeight="1">
      <c r="A48" s="150" t="str">
        <f>I6</f>
        <v>PEP JORDI MATAS RAMIS</v>
      </c>
      <c r="B48" s="151"/>
      <c r="C48" s="151"/>
      <c r="D48" s="152"/>
      <c r="E48" s="8"/>
      <c r="F48" s="7"/>
      <c r="G48" s="153"/>
      <c r="H48" s="154"/>
      <c r="I48" s="145"/>
      <c r="J48" s="160"/>
    </row>
    <row r="49" spans="1:10" ht="9" customHeight="1" thickBot="1">
      <c r="A49" s="155">
        <f>('[4]Prep Torneo'!$E$7)</f>
        <v>3208825</v>
      </c>
      <c r="B49" s="156"/>
      <c r="C49" s="156"/>
      <c r="D49" s="157"/>
      <c r="E49" s="6"/>
      <c r="F49" s="5"/>
      <c r="G49" s="158"/>
      <c r="H49" s="159"/>
      <c r="I49" s="146"/>
      <c r="J49" s="147"/>
    </row>
    <row r="50" spans="2:10" ht="12.75">
      <c r="B50" s="4" t="s">
        <v>3</v>
      </c>
      <c r="F50" s="3"/>
      <c r="G50" s="3"/>
      <c r="H50" s="2"/>
      <c r="I50" s="148" t="s">
        <v>2</v>
      </c>
      <c r="J50" s="148"/>
    </row>
    <row r="51" spans="6:10" ht="12.75">
      <c r="F51" s="4" t="s">
        <v>1</v>
      </c>
      <c r="G51" s="149" t="s">
        <v>0</v>
      </c>
      <c r="H51" s="149"/>
      <c r="I51" s="3"/>
      <c r="J51" s="2"/>
    </row>
    <row r="52" ht="12.75"/>
  </sheetData>
  <sheetProtection password="CC8C" sheet="1"/>
  <mergeCells count="35">
    <mergeCell ref="A1:J1"/>
    <mergeCell ref="A2:J2"/>
    <mergeCell ref="A3:E3"/>
    <mergeCell ref="A4:E4"/>
    <mergeCell ref="A5:E5"/>
    <mergeCell ref="A6:E6"/>
    <mergeCell ref="A41:D41"/>
    <mergeCell ref="G41:H41"/>
    <mergeCell ref="I41:J41"/>
    <mergeCell ref="A42:D42"/>
    <mergeCell ref="G42:H42"/>
    <mergeCell ref="I42:J42"/>
    <mergeCell ref="A47:D47"/>
    <mergeCell ref="G47:H47"/>
    <mergeCell ref="I47:J47"/>
    <mergeCell ref="A43:D43"/>
    <mergeCell ref="G43:H43"/>
    <mergeCell ref="I43:J43"/>
    <mergeCell ref="A44:D44"/>
    <mergeCell ref="G44:H44"/>
    <mergeCell ref="I44:J44"/>
    <mergeCell ref="A45:D45"/>
    <mergeCell ref="G45:H45"/>
    <mergeCell ref="I45:J45"/>
    <mergeCell ref="A46:D46"/>
    <mergeCell ref="G46:H46"/>
    <mergeCell ref="I46:J46"/>
    <mergeCell ref="I49:J49"/>
    <mergeCell ref="I50:J50"/>
    <mergeCell ref="G51:H51"/>
    <mergeCell ref="A48:D48"/>
    <mergeCell ref="G48:H48"/>
    <mergeCell ref="A49:D49"/>
    <mergeCell ref="G49:H49"/>
    <mergeCell ref="I48:J48"/>
  </mergeCells>
  <conditionalFormatting sqref="B9:D39 F9:F39">
    <cfRule type="expression" priority="2" dxfId="1" stopIfTrue="1">
      <formula>AND($E9&lt;=$J$9,$AA9&gt;0)</formula>
    </cfRule>
  </conditionalFormatting>
  <conditionalFormatting sqref="E9 E13 E15 E19 E21 E23 E25 E27 E29 E31 E33 E35 E37 E39 E11 E17">
    <cfRule type="expression" priority="1" dxfId="0" stopIfTrue="1">
      <formula>AND($E9&lt;=$J$9,$AA9&gt;0)</formula>
    </cfRule>
  </conditionalFormatting>
  <printOptions horizontalCentered="1" verticalCentered="1"/>
  <pageMargins left="0" right="0" top="0" bottom="0" header="0" footer="0"/>
  <pageSetup horizontalDpi="600" verticalDpi="600" orientation="portrait" paperSize="9" scale="90" r:id="rId4"/>
  <drawing r:id="rId3"/>
  <legacyDrawing r:id="rId2"/>
  <oleObjects>
    <oleObject progId="CorelPhotoPaint.Image.8" shapeId="83052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AA35"/>
  <sheetViews>
    <sheetView showGridLines="0" showZeros="0" zoomScalePageLayoutView="0" workbookViewId="0" topLeftCell="A1">
      <selection activeCell="A1" sqref="A1:J1"/>
    </sheetView>
  </sheetViews>
  <sheetFormatPr defaultColWidth="9.140625" defaultRowHeight="15"/>
  <cols>
    <col min="1" max="1" width="2.7109375" style="111" bestFit="1" customWidth="1"/>
    <col min="2" max="2" width="7.57421875" style="111" customWidth="1"/>
    <col min="3" max="3" width="5.28125" style="111" bestFit="1" customWidth="1"/>
    <col min="4" max="4" width="4.00390625" style="111" customWidth="1"/>
    <col min="5" max="5" width="2.8515625" style="111" bestFit="1" customWidth="1"/>
    <col min="6" max="6" width="24.7109375" style="111" customWidth="1"/>
    <col min="7" max="10" width="13.7109375" style="112" customWidth="1"/>
    <col min="11" max="26" width="9.140625" style="111" customWidth="1"/>
    <col min="27" max="27" width="9.57421875" style="111" hidden="1" customWidth="1"/>
    <col min="28" max="16384" width="9.140625" style="111" customWidth="1"/>
  </cols>
  <sheetData>
    <row r="1" spans="1:10" s="67" customFormat="1" ht="24">
      <c r="A1" s="185" t="str">
        <f>('[5]Prep Torneo'!A5)</f>
        <v>XVIII MEMORIAL HERMANO TARSICIO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0" s="65" customFormat="1" ht="12.75">
      <c r="A2" s="186" t="s">
        <v>57</v>
      </c>
      <c r="B2" s="186"/>
      <c r="C2" s="186"/>
      <c r="D2" s="186"/>
      <c r="E2" s="186"/>
      <c r="F2" s="186"/>
      <c r="G2" s="186"/>
      <c r="H2" s="186"/>
      <c r="I2" s="186"/>
      <c r="J2" s="186"/>
    </row>
    <row r="3" spans="1:10" s="53" customFormat="1" ht="9" customHeight="1">
      <c r="A3" s="181" t="s">
        <v>56</v>
      </c>
      <c r="B3" s="181"/>
      <c r="C3" s="181"/>
      <c r="D3" s="181"/>
      <c r="E3" s="181"/>
      <c r="F3" s="64" t="s">
        <v>55</v>
      </c>
      <c r="G3" s="64" t="s">
        <v>54</v>
      </c>
      <c r="H3" s="56"/>
      <c r="I3" s="64" t="s">
        <v>53</v>
      </c>
      <c r="J3" s="63"/>
    </row>
    <row r="4" spans="1:10" s="48" customFormat="1" ht="9.75">
      <c r="A4" s="187">
        <f>('[5]Prep Torneo'!$A$7)</f>
        <v>40112</v>
      </c>
      <c r="B4" s="187"/>
      <c r="C4" s="187"/>
      <c r="D4" s="187"/>
      <c r="E4" s="187"/>
      <c r="F4" s="60" t="str">
        <f>('[5]Prep Torneo'!$B$7)</f>
        <v>BALEAR</v>
      </c>
      <c r="G4" s="60" t="str">
        <f>('[5]Prep Torneo'!$C$7)</f>
        <v>PALMA</v>
      </c>
      <c r="H4" s="144"/>
      <c r="I4" s="60" t="str">
        <f>('[5]Prep Torneo'!$D$7)</f>
        <v>C.T. LA SALLE</v>
      </c>
      <c r="J4" s="59"/>
    </row>
    <row r="5" spans="1:10" s="53" customFormat="1" ht="8.25">
      <c r="A5" s="181" t="s">
        <v>52</v>
      </c>
      <c r="B5" s="181"/>
      <c r="C5" s="181"/>
      <c r="D5" s="181"/>
      <c r="E5" s="181"/>
      <c r="F5" s="57" t="s">
        <v>51</v>
      </c>
      <c r="G5" s="56" t="s">
        <v>50</v>
      </c>
      <c r="H5" s="56"/>
      <c r="I5" s="56"/>
      <c r="J5" s="55" t="s">
        <v>49</v>
      </c>
    </row>
    <row r="6" spans="1:10" s="48" customFormat="1" ht="10.5" thickBot="1">
      <c r="A6" s="182" t="str">
        <f>('[5]Prep Torneo'!$A$9)</f>
        <v>NO</v>
      </c>
      <c r="B6" s="182"/>
      <c r="C6" s="182"/>
      <c r="D6" s="182"/>
      <c r="E6" s="182"/>
      <c r="F6" s="51" t="str">
        <f>('[5]Prep Torneo'!$B$9)</f>
        <v>JUNIOR</v>
      </c>
      <c r="G6" s="51" t="str">
        <f>('[5]Prep Torneo'!$C$9)</f>
        <v>MASCULINO</v>
      </c>
      <c r="H6" s="143"/>
      <c r="I6" s="51"/>
      <c r="J6" s="50" t="str">
        <f>CONCATENATE('[5]Prep Torneo'!$D$9," ",'[5]Prep Torneo'!$E$9)</f>
        <v>PEP JORDI MATAS RAMIS</v>
      </c>
    </row>
    <row r="7" spans="1:10" s="99" customFormat="1" ht="8.25">
      <c r="A7" s="108"/>
      <c r="B7" s="107" t="s">
        <v>48</v>
      </c>
      <c r="C7" s="106" t="s">
        <v>47</v>
      </c>
      <c r="D7" s="106" t="s">
        <v>46</v>
      </c>
      <c r="E7" s="107" t="s">
        <v>45</v>
      </c>
      <c r="F7" s="107" t="s">
        <v>44</v>
      </c>
      <c r="G7" s="106" t="s">
        <v>111</v>
      </c>
      <c r="H7" s="106" t="s">
        <v>39</v>
      </c>
      <c r="I7" s="106" t="s">
        <v>24</v>
      </c>
      <c r="J7" s="106"/>
    </row>
    <row r="8" spans="1:10" s="99" customFormat="1" ht="7.5" customHeight="1">
      <c r="A8" s="104"/>
      <c r="B8" s="103"/>
      <c r="C8" s="100"/>
      <c r="D8" s="100"/>
      <c r="E8" s="102"/>
      <c r="F8" s="101"/>
      <c r="G8" s="100"/>
      <c r="H8" s="100"/>
      <c r="I8" s="100"/>
      <c r="J8" s="100"/>
    </row>
    <row r="9" spans="1:27" s="115" customFormat="1" ht="18" customHeight="1">
      <c r="A9" s="129">
        <v>1</v>
      </c>
      <c r="B9" s="23">
        <f>IF($E9="","",VLOOKUP($E9,'[5]Prep Sorteo'!$A$7:$M$71,4,FALSE))</f>
        <v>5836385</v>
      </c>
      <c r="C9" s="22">
        <f>IF($E9="","",VLOOKUP($E9,'[5]Prep Sorteo'!$A$7:$M$71,9,FALSE))</f>
        <v>999</v>
      </c>
      <c r="D9" s="22">
        <f>IF($E9="","",VLOOKUP($E9,'[5]Prep Sorteo'!$A$7:$M$71,11,FALSE))</f>
        <v>0</v>
      </c>
      <c r="E9" s="21">
        <v>1</v>
      </c>
      <c r="F9" s="26" t="str">
        <f>IF($E9="","",CONCATENATE(VLOOKUP($E9,'[5]Prep Sorteo'!$A$7:$M$71,2,FALSE),", ",VLOOKUP($E9,'[5]Prep Sorteo'!$A$7:$M$71,3,FALSE)))</f>
        <v>AMOROS GELABERT, TONI</v>
      </c>
      <c r="G9" s="121"/>
      <c r="H9" s="121"/>
      <c r="I9" s="121"/>
      <c r="J9" s="38">
        <f>'[5]Prep Sorteo'!G3</f>
        <v>4</v>
      </c>
      <c r="AA9" s="116">
        <f>IF($E9="","",VLOOKUP($E9,'[5]Prep Sorteo'!$A$7:$M$71,10,FALSE))</f>
        <v>303</v>
      </c>
    </row>
    <row r="10" spans="1:27" s="115" customFormat="1" ht="18" customHeight="1">
      <c r="A10" s="134"/>
      <c r="B10" s="133"/>
      <c r="C10" s="132"/>
      <c r="D10" s="132"/>
      <c r="E10" s="120"/>
      <c r="F10" s="131"/>
      <c r="G10" s="142" t="s">
        <v>108</v>
      </c>
      <c r="H10" s="119"/>
      <c r="I10" s="120"/>
      <c r="J10" s="120"/>
      <c r="AA10" s="116">
        <f>IF($E10="","",VLOOKUP($E10,'[5]Prep Sorteo'!$A$7:$M$71,10,FALSE))</f>
      </c>
    </row>
    <row r="11" spans="1:27" s="115" customFormat="1" ht="18" customHeight="1">
      <c r="A11" s="134">
        <v>2</v>
      </c>
      <c r="B11" s="128">
        <f>IF($E11="","",VLOOKUP($E11,'[5]Prep Sorteo'!$A$7:$M$71,4,FALSE))</f>
        <v>5838779</v>
      </c>
      <c r="C11" s="127" t="str">
        <f>IF($E11="","",VLOOKUP($E11,'[5]Prep Sorteo'!$A$7:$M$71,9,FALSE))</f>
        <v>s/c</v>
      </c>
      <c r="D11" s="127">
        <f>IF($E11="","",VLOOKUP($E11,'[5]Prep Sorteo'!$A$7:$M$71,11,FALSE))</f>
        <v>0</v>
      </c>
      <c r="E11" s="137">
        <v>8</v>
      </c>
      <c r="F11" s="124" t="str">
        <f>IF($E11="","",CONCATENATE(VLOOKUP($E11,'[5]Prep Sorteo'!$A$7:$M$71,2,FALSE),", ",VLOOKUP($E11,'[5]Prep Sorteo'!$A$7:$M$71,3,FALSE)))</f>
        <v>AMIGO DE LA ROSA, BRYAN</v>
      </c>
      <c r="G11" s="139" t="s">
        <v>119</v>
      </c>
      <c r="H11" s="119"/>
      <c r="I11" s="120"/>
      <c r="J11" s="120"/>
      <c r="AA11" s="116">
        <f>IF($E11="","",VLOOKUP($E11,'[5]Prep Sorteo'!$A$7:$M$71,10,FALSE))</f>
        <v>0</v>
      </c>
    </row>
    <row r="12" spans="1:27" s="115" customFormat="1" ht="18" customHeight="1">
      <c r="A12" s="134"/>
      <c r="B12" s="133"/>
      <c r="C12" s="132"/>
      <c r="D12" s="132"/>
      <c r="E12" s="122"/>
      <c r="F12" s="138"/>
      <c r="G12" s="135"/>
      <c r="H12" s="140" t="s">
        <v>180</v>
      </c>
      <c r="I12" s="119"/>
      <c r="J12" s="120"/>
      <c r="AA12" s="116">
        <f>IF($E12="","",VLOOKUP($E12,'[5]Prep Sorteo'!$A$7:$M$71,10,FALSE))</f>
      </c>
    </row>
    <row r="13" spans="1:27" s="115" customFormat="1" ht="18" customHeight="1">
      <c r="A13" s="129">
        <v>3</v>
      </c>
      <c r="B13" s="128">
        <f>IF($E13="","",VLOOKUP($E13,'[5]Prep Sorteo'!$A$7:$M$71,4,FALSE))</f>
        <v>5869899</v>
      </c>
      <c r="C13" s="127">
        <f>IF($E13="","",VLOOKUP($E13,'[5]Prep Sorteo'!$A$7:$M$71,9,FALSE))</f>
        <v>2859</v>
      </c>
      <c r="D13" s="127">
        <f>IF($E13="","",VLOOKUP($E13,'[5]Prep Sorteo'!$A$7:$M$71,11,FALSE))</f>
        <v>0</v>
      </c>
      <c r="E13" s="137">
        <v>4</v>
      </c>
      <c r="F13" s="136" t="str">
        <f>IF($E13="","",CONCATENATE(VLOOKUP($E13,'[5]Prep Sorteo'!$A$7:$M$71,2,FALSE),", ",VLOOKUP($E13,'[5]Prep Sorteo'!$A$7:$M$71,3,FALSE)))</f>
        <v>SANS VALLESPIR, ANDREU</v>
      </c>
      <c r="G13" s="135"/>
      <c r="H13" s="139" t="s">
        <v>190</v>
      </c>
      <c r="I13" s="119"/>
      <c r="J13" s="120"/>
      <c r="AA13" s="116">
        <f>IF($E13="","",VLOOKUP($E13,'[5]Prep Sorteo'!$A$7:$M$71,10,FALSE))</f>
        <v>95</v>
      </c>
    </row>
    <row r="14" spans="1:27" s="115" customFormat="1" ht="18" customHeight="1">
      <c r="A14" s="134"/>
      <c r="B14" s="133"/>
      <c r="C14" s="132"/>
      <c r="D14" s="132"/>
      <c r="E14" s="122"/>
      <c r="F14" s="131"/>
      <c r="G14" s="130" t="s">
        <v>180</v>
      </c>
      <c r="H14" s="135"/>
      <c r="I14" s="119"/>
      <c r="J14" s="120"/>
      <c r="AA14" s="116">
        <f>IF($E14="","",VLOOKUP($E14,'[5]Prep Sorteo'!$A$7:$M$71,10,FALSE))</f>
      </c>
    </row>
    <row r="15" spans="1:27" s="115" customFormat="1" ht="18" customHeight="1">
      <c r="A15" s="134">
        <v>4</v>
      </c>
      <c r="B15" s="128">
        <f>IF($E15="","",VLOOKUP($E15,'[5]Prep Sorteo'!$A$7:$M$71,4,FALSE))</f>
        <v>5827853</v>
      </c>
      <c r="C15" s="127">
        <f>IF($E15="","",VLOOKUP($E15,'[5]Prep Sorteo'!$A$7:$M$71,9,FALSE))</f>
        <v>5537</v>
      </c>
      <c r="D15" s="127">
        <f>IF($E15="","",VLOOKUP($E15,'[5]Prep Sorteo'!$A$7:$M$71,11,FALSE))</f>
        <v>0</v>
      </c>
      <c r="E15" s="137">
        <v>6</v>
      </c>
      <c r="F15" s="124" t="str">
        <f>IF($E15="","",CONCATENATE(VLOOKUP($E15,'[5]Prep Sorteo'!$A$7:$M$71,2,FALSE),", ",VLOOKUP($E15,'[5]Prep Sorteo'!$A$7:$M$71,3,FALSE)))</f>
        <v>FRAU ALIS, SERGI</v>
      </c>
      <c r="G15" s="119" t="s">
        <v>120</v>
      </c>
      <c r="H15" s="135"/>
      <c r="I15" s="119"/>
      <c r="J15" s="120"/>
      <c r="AA15" s="116">
        <f>IF($E15="","",VLOOKUP($E15,'[5]Prep Sorteo'!$A$7:$M$71,10,FALSE))</f>
        <v>38</v>
      </c>
    </row>
    <row r="16" spans="1:27" s="115" customFormat="1" ht="18" customHeight="1">
      <c r="A16" s="134"/>
      <c r="B16" s="133"/>
      <c r="C16" s="132"/>
      <c r="D16" s="132"/>
      <c r="E16" s="120"/>
      <c r="F16" s="138"/>
      <c r="G16" s="120"/>
      <c r="H16" s="135"/>
      <c r="I16" s="140" t="s">
        <v>109</v>
      </c>
      <c r="J16" s="119"/>
      <c r="AA16" s="116">
        <f>IF($E16="","",VLOOKUP($E16,'[5]Prep Sorteo'!$A$7:$M$71,10,FALSE))</f>
      </c>
    </row>
    <row r="17" spans="1:27" s="115" customFormat="1" ht="18" customHeight="1">
      <c r="A17" s="134">
        <v>5</v>
      </c>
      <c r="B17" s="128">
        <f>IF($E17="","",VLOOKUP($E17,'[5]Prep Sorteo'!$A$7:$M$71,4,FALSE))</f>
        <v>5875169</v>
      </c>
      <c r="C17" s="127">
        <f>IF($E17="","",VLOOKUP($E17,'[5]Prep Sorteo'!$A$7:$M$71,9,FALSE))</f>
        <v>10459</v>
      </c>
      <c r="D17" s="127">
        <f>IF($E17="","",VLOOKUP($E17,'[5]Prep Sorteo'!$A$7:$M$71,11,FALSE))</f>
        <v>0</v>
      </c>
      <c r="E17" s="137">
        <v>7</v>
      </c>
      <c r="F17" s="136" t="str">
        <f>IF($E17="","",CONCATENATE(VLOOKUP($E17,'[5]Prep Sorteo'!$A$7:$M$71,2,FALSE),", ",VLOOKUP($E17,'[5]Prep Sorteo'!$A$7:$M$71,3,FALSE)))</f>
        <v>FORTEZA MOYA, MANOLO</v>
      </c>
      <c r="G17" s="120"/>
      <c r="H17" s="135"/>
      <c r="I17" s="141" t="s">
        <v>132</v>
      </c>
      <c r="J17" s="120"/>
      <c r="AA17" s="116">
        <f>IF($E17="","",VLOOKUP($E17,'[5]Prep Sorteo'!$A$7:$M$71,10,FALSE))</f>
        <v>12</v>
      </c>
    </row>
    <row r="18" spans="1:27" s="115" customFormat="1" ht="18" customHeight="1">
      <c r="A18" s="134"/>
      <c r="B18" s="133"/>
      <c r="C18" s="132"/>
      <c r="D18" s="132"/>
      <c r="E18" s="120"/>
      <c r="F18" s="131"/>
      <c r="G18" s="140" t="s">
        <v>163</v>
      </c>
      <c r="H18" s="135"/>
      <c r="I18" s="119"/>
      <c r="J18" s="120"/>
      <c r="AA18" s="116">
        <f>IF($E18="","",VLOOKUP($E18,'[5]Prep Sorteo'!$A$7:$M$71,10,FALSE))</f>
      </c>
    </row>
    <row r="19" spans="1:27" s="115" customFormat="1" ht="18" customHeight="1">
      <c r="A19" s="129">
        <v>6</v>
      </c>
      <c r="B19" s="128">
        <f>IF($E19="","",VLOOKUP($E19,'[5]Prep Sorteo'!$A$7:$M$71,4,FALSE))</f>
        <v>5856680</v>
      </c>
      <c r="C19" s="127">
        <f>IF($E19="","",VLOOKUP($E19,'[5]Prep Sorteo'!$A$7:$M$71,9,FALSE))</f>
        <v>1579</v>
      </c>
      <c r="D19" s="127">
        <f>IF($E19="","",VLOOKUP($E19,'[5]Prep Sorteo'!$A$7:$M$71,11,FALSE))</f>
        <v>0</v>
      </c>
      <c r="E19" s="137">
        <v>3</v>
      </c>
      <c r="F19" s="124" t="str">
        <f>IF($E19="","",CONCATENATE(VLOOKUP($E19,'[5]Prep Sorteo'!$A$7:$M$71,2,FALSE),", ",VLOOKUP($E19,'[5]Prep Sorteo'!$A$7:$M$71,3,FALSE)))</f>
        <v>BARCELO SANMARTIN, BIEL</v>
      </c>
      <c r="G19" s="139" t="s">
        <v>134</v>
      </c>
      <c r="H19" s="135"/>
      <c r="I19" s="119"/>
      <c r="J19" s="120"/>
      <c r="AA19" s="116">
        <f>IF($E19="","",VLOOKUP($E19,'[5]Prep Sorteo'!$A$7:$M$71,10,FALSE))</f>
        <v>189</v>
      </c>
    </row>
    <row r="20" spans="1:27" s="115" customFormat="1" ht="18" customHeight="1">
      <c r="A20" s="134"/>
      <c r="B20" s="133"/>
      <c r="C20" s="132"/>
      <c r="D20" s="132"/>
      <c r="E20" s="122"/>
      <c r="F20" s="138"/>
      <c r="G20" s="135"/>
      <c r="H20" s="130" t="s">
        <v>109</v>
      </c>
      <c r="I20" s="119"/>
      <c r="J20" s="120"/>
      <c r="AA20" s="116">
        <f>IF($E20="","",VLOOKUP($E20,'[5]Prep Sorteo'!$A$7:$M$71,10,FALSE))</f>
      </c>
    </row>
    <row r="21" spans="1:27" s="115" customFormat="1" ht="18" customHeight="1">
      <c r="A21" s="134">
        <v>7</v>
      </c>
      <c r="B21" s="128">
        <f>IF($E21="","",VLOOKUP($E21,'[5]Prep Sorteo'!$A$7:$M$71,4,FALSE))</f>
        <v>5818897</v>
      </c>
      <c r="C21" s="127">
        <f>IF($E21="","",VLOOKUP($E21,'[5]Prep Sorteo'!$A$7:$M$71,9,FALSE))</f>
        <v>3561</v>
      </c>
      <c r="D21" s="127">
        <f>IF($E21="","",VLOOKUP($E21,'[5]Prep Sorteo'!$A$7:$M$71,11,FALSE))</f>
        <v>0</v>
      </c>
      <c r="E21" s="137">
        <v>5</v>
      </c>
      <c r="F21" s="136" t="str">
        <f>IF($E21="","",CONCATENATE(VLOOKUP($E21,'[5]Prep Sorteo'!$A$7:$M$71,2,FALSE),", ",VLOOKUP($E21,'[5]Prep Sorteo'!$A$7:$M$71,3,FALSE)))</f>
        <v>DURAN PANADES, JOAQUIN</v>
      </c>
      <c r="G21" s="135"/>
      <c r="H21" s="120" t="s">
        <v>130</v>
      </c>
      <c r="I21" s="119"/>
      <c r="J21" s="120"/>
      <c r="AA21" s="116">
        <f>IF($E21="","",VLOOKUP($E21,'[5]Prep Sorteo'!$A$7:$M$71,10,FALSE))</f>
        <v>72</v>
      </c>
    </row>
    <row r="22" spans="1:27" s="115" customFormat="1" ht="18" customHeight="1">
      <c r="A22" s="134"/>
      <c r="B22" s="133"/>
      <c r="C22" s="132"/>
      <c r="D22" s="132"/>
      <c r="E22" s="122"/>
      <c r="F22" s="131"/>
      <c r="G22" s="130" t="s">
        <v>109</v>
      </c>
      <c r="H22" s="119"/>
      <c r="I22" s="119"/>
      <c r="J22" s="120"/>
      <c r="AA22" s="116">
        <f>IF($E22="","",VLOOKUP($E22,'[5]Prep Sorteo'!$A$7:$M$71,10,FALSE))</f>
      </c>
    </row>
    <row r="23" spans="1:27" s="115" customFormat="1" ht="18" customHeight="1">
      <c r="A23" s="129">
        <v>8</v>
      </c>
      <c r="B23" s="128">
        <f>IF($E23="","",VLOOKUP($E23,'[5]Prep Sorteo'!$A$7:$M$71,4,FALSE))</f>
        <v>5835915</v>
      </c>
      <c r="C23" s="127">
        <f>IF($E23="","",VLOOKUP($E23,'[5]Prep Sorteo'!$A$7:$M$71,9,FALSE))</f>
        <v>1170</v>
      </c>
      <c r="D23" s="126">
        <f>IF($E23="","",VLOOKUP($E23,'[5]Prep Sorteo'!$A$7:$M$71,11,FALSE))</f>
        <v>0</v>
      </c>
      <c r="E23" s="125">
        <v>2</v>
      </c>
      <c r="F23" s="124" t="str">
        <f>IF($E23="","",CONCATENATE(VLOOKUP($E23,'[5]Prep Sorteo'!$A$7:$M$71,2,FALSE),", ",VLOOKUP($E23,'[5]Prep Sorteo'!$A$7:$M$71,3,FALSE)))</f>
        <v>AUTONELL GELABERT, LLUIS</v>
      </c>
      <c r="G23" s="119" t="s">
        <v>191</v>
      </c>
      <c r="H23" s="119"/>
      <c r="I23" s="119"/>
      <c r="J23" s="120"/>
      <c r="AA23" s="116">
        <f>IF($E23="","",VLOOKUP($E23,'[5]Prep Sorteo'!$A$7:$M$71,10,FALSE))</f>
        <v>263</v>
      </c>
    </row>
    <row r="24" spans="1:27" s="115" customFormat="1" ht="18" customHeight="1" thickBot="1">
      <c r="A24" s="119"/>
      <c r="B24" s="123"/>
      <c r="C24" s="120"/>
      <c r="D24" s="120"/>
      <c r="E24" s="122"/>
      <c r="F24" s="121"/>
      <c r="G24" s="120"/>
      <c r="H24" s="119"/>
      <c r="I24" s="118"/>
      <c r="J24" s="117"/>
      <c r="AA24" s="116"/>
    </row>
    <row r="25" spans="1:10" s="1" customFormat="1" ht="9" customHeight="1">
      <c r="A25" s="167" t="s">
        <v>11</v>
      </c>
      <c r="B25" s="168"/>
      <c r="C25" s="168"/>
      <c r="D25" s="169"/>
      <c r="E25" s="14" t="s">
        <v>10</v>
      </c>
      <c r="F25" s="13" t="s">
        <v>9</v>
      </c>
      <c r="G25" s="183" t="s">
        <v>8</v>
      </c>
      <c r="H25" s="184"/>
      <c r="I25" s="176" t="s">
        <v>7</v>
      </c>
      <c r="J25" s="177"/>
    </row>
    <row r="26" spans="1:10" s="1" customFormat="1" ht="9" customHeight="1" thickBot="1">
      <c r="A26" s="197"/>
      <c r="B26" s="198"/>
      <c r="C26" s="198"/>
      <c r="D26" s="199"/>
      <c r="E26" s="114">
        <v>1</v>
      </c>
      <c r="F26" s="75" t="str">
        <f>F9</f>
        <v>AMOROS GELABERT, TONI</v>
      </c>
      <c r="G26" s="153"/>
      <c r="H26" s="154"/>
      <c r="I26" s="145"/>
      <c r="J26" s="160"/>
    </row>
    <row r="27" spans="1:10" s="1" customFormat="1" ht="9" customHeight="1">
      <c r="A27" s="191" t="s">
        <v>6</v>
      </c>
      <c r="B27" s="192"/>
      <c r="C27" s="192"/>
      <c r="D27" s="193"/>
      <c r="E27" s="113">
        <v>2</v>
      </c>
      <c r="F27" s="10" t="str">
        <f>F23</f>
        <v>AUTONELL GELABERT, LLUIS</v>
      </c>
      <c r="G27" s="153"/>
      <c r="H27" s="154"/>
      <c r="I27" s="145"/>
      <c r="J27" s="160"/>
    </row>
    <row r="28" spans="1:10" s="1" customFormat="1" ht="9" customHeight="1" thickBot="1">
      <c r="A28" s="194"/>
      <c r="B28" s="195"/>
      <c r="C28" s="195"/>
      <c r="D28" s="196"/>
      <c r="E28" s="113">
        <v>3</v>
      </c>
      <c r="F28" s="10" t="str">
        <f>IF($E$13=3,$F$13,IF($E$19=3,$F$19,""))</f>
        <v>BARCELO SANMARTIN, BIEL</v>
      </c>
      <c r="G28" s="153"/>
      <c r="H28" s="154"/>
      <c r="I28" s="145"/>
      <c r="J28" s="160"/>
    </row>
    <row r="29" spans="1:10" s="1" customFormat="1" ht="9" customHeight="1">
      <c r="A29" s="167" t="s">
        <v>5</v>
      </c>
      <c r="B29" s="168"/>
      <c r="C29" s="168"/>
      <c r="D29" s="169"/>
      <c r="E29" s="113">
        <v>4</v>
      </c>
      <c r="F29" s="10" t="str">
        <f>IF($E$13=4,$F$13,IF($E$19=4,$F$19,""))</f>
        <v>SANS VALLESPIR, ANDREU</v>
      </c>
      <c r="G29" s="153"/>
      <c r="H29" s="154"/>
      <c r="I29" s="145"/>
      <c r="J29" s="160"/>
    </row>
    <row r="30" spans="1:10" s="1" customFormat="1" ht="9" customHeight="1" thickBot="1">
      <c r="A30" s="188"/>
      <c r="B30" s="189"/>
      <c r="C30" s="189"/>
      <c r="D30" s="190"/>
      <c r="E30" s="8"/>
      <c r="F30" s="7"/>
      <c r="G30" s="153"/>
      <c r="H30" s="154"/>
      <c r="I30" s="145"/>
      <c r="J30" s="160"/>
    </row>
    <row r="31" spans="1:10" s="1" customFormat="1" ht="9" customHeight="1">
      <c r="A31" s="167" t="s">
        <v>4</v>
      </c>
      <c r="B31" s="168"/>
      <c r="C31" s="168"/>
      <c r="D31" s="169"/>
      <c r="E31" s="8"/>
      <c r="F31" s="7"/>
      <c r="G31" s="153"/>
      <c r="H31" s="154"/>
      <c r="I31" s="145"/>
      <c r="J31" s="160"/>
    </row>
    <row r="32" spans="1:10" s="1" customFormat="1" ht="9" customHeight="1">
      <c r="A32" s="150" t="str">
        <f>J6</f>
        <v>PEP JORDI MATAS RAMIS</v>
      </c>
      <c r="B32" s="151"/>
      <c r="C32" s="151"/>
      <c r="D32" s="152"/>
      <c r="E32" s="8"/>
      <c r="F32" s="7"/>
      <c r="G32" s="153"/>
      <c r="H32" s="154"/>
      <c r="I32" s="145"/>
      <c r="J32" s="160"/>
    </row>
    <row r="33" spans="1:10" s="1" customFormat="1" ht="9" customHeight="1" thickBot="1">
      <c r="A33" s="155">
        <f>('[5]Prep Torneo'!$E$7)</f>
        <v>3208825</v>
      </c>
      <c r="B33" s="156"/>
      <c r="C33" s="156"/>
      <c r="D33" s="157"/>
      <c r="E33" s="6"/>
      <c r="F33" s="5"/>
      <c r="G33" s="158"/>
      <c r="H33" s="159"/>
      <c r="I33" s="146"/>
      <c r="J33" s="147"/>
    </row>
    <row r="34" spans="2:10" s="1" customFormat="1" ht="12.75">
      <c r="B34" s="4" t="s">
        <v>3</v>
      </c>
      <c r="F34" s="3"/>
      <c r="G34" s="3"/>
      <c r="H34" s="2"/>
      <c r="I34" s="148" t="s">
        <v>2</v>
      </c>
      <c r="J34" s="148"/>
    </row>
    <row r="35" spans="6:10" s="1" customFormat="1" ht="12.75">
      <c r="F35" s="4" t="s">
        <v>1</v>
      </c>
      <c r="G35" s="149" t="s">
        <v>0</v>
      </c>
      <c r="H35" s="149"/>
      <c r="I35" s="3"/>
      <c r="J35" s="2"/>
    </row>
    <row r="36" ht="12.75"/>
  </sheetData>
  <sheetProtection password="CC8C" sheet="1"/>
  <mergeCells count="35">
    <mergeCell ref="A1:J1"/>
    <mergeCell ref="A2:J2"/>
    <mergeCell ref="A3:E3"/>
    <mergeCell ref="A4:E4"/>
    <mergeCell ref="A5:E5"/>
    <mergeCell ref="A6:E6"/>
    <mergeCell ref="A25:D25"/>
    <mergeCell ref="G25:H25"/>
    <mergeCell ref="I25:J25"/>
    <mergeCell ref="A26:D26"/>
    <mergeCell ref="G26:H26"/>
    <mergeCell ref="I26:J26"/>
    <mergeCell ref="A31:D31"/>
    <mergeCell ref="G31:H31"/>
    <mergeCell ref="I31:J31"/>
    <mergeCell ref="A27:D27"/>
    <mergeCell ref="G27:H27"/>
    <mergeCell ref="I27:J27"/>
    <mergeCell ref="A28:D28"/>
    <mergeCell ref="G28:H28"/>
    <mergeCell ref="I28:J28"/>
    <mergeCell ref="A29:D29"/>
    <mergeCell ref="G29:H29"/>
    <mergeCell ref="I29:J29"/>
    <mergeCell ref="A30:D30"/>
    <mergeCell ref="G30:H30"/>
    <mergeCell ref="I30:J30"/>
    <mergeCell ref="I33:J33"/>
    <mergeCell ref="I34:J34"/>
    <mergeCell ref="G35:H35"/>
    <mergeCell ref="A32:D32"/>
    <mergeCell ref="G32:H32"/>
    <mergeCell ref="A33:D33"/>
    <mergeCell ref="G33:H33"/>
    <mergeCell ref="I32:J32"/>
  </mergeCells>
  <conditionalFormatting sqref="F9 B9:D9 B11:D11 F11 F13 B13:D13 B15:D15 F15 F17 B17:D17 B19:D19 F19 F21 B21:D21 B23:D23 F23">
    <cfRule type="expression" priority="2" dxfId="1" stopIfTrue="1">
      <formula>AND($E9&lt;=$J$9,$AA9&gt;0)</formula>
    </cfRule>
  </conditionalFormatting>
  <conditionalFormatting sqref="E9 E11 E13 E15 E17 E19 E21 E23">
    <cfRule type="expression" priority="1" dxfId="0" stopIfTrue="1">
      <formula>AND($E9&lt;=$J$9,$AA9&gt;0)</formula>
    </cfRule>
  </conditionalFormatting>
  <printOptions horizontalCentered="1"/>
  <pageMargins left="0" right="0" top="0.3937007874015748" bottom="0" header="0" footer="0"/>
  <pageSetup horizontalDpi="600" verticalDpi="600" orientation="portrait" paperSize="9" scale="95" r:id="rId4"/>
  <drawing r:id="rId3"/>
  <legacyDrawing r:id="rId2"/>
  <oleObjects>
    <oleObject progId="CorelPhotoPaint.Image.8" shapeId="8305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</dc:creator>
  <cp:keywords/>
  <dc:description/>
  <cp:lastModifiedBy>Maximo Ojeda Rodriguez</cp:lastModifiedBy>
  <cp:lastPrinted>2009-11-19T22:11:25Z</cp:lastPrinted>
  <dcterms:created xsi:type="dcterms:W3CDTF">2009-10-27T14:40:32Z</dcterms:created>
  <dcterms:modified xsi:type="dcterms:W3CDTF">2009-11-19T22:11:34Z</dcterms:modified>
  <cp:category/>
  <cp:version/>
  <cp:contentType/>
  <cp:contentStatus/>
</cp:coreProperties>
</file>