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7170" activeTab="0"/>
  </bookViews>
  <sheets>
    <sheet name="BF" sheetId="1" r:id="rId1"/>
    <sheet name="AF" sheetId="2" r:id="rId2"/>
    <sheet name="IF" sheetId="3" r:id="rId3"/>
    <sheet name="JF" sheetId="4" r:id="rId4"/>
    <sheet name="BM" sheetId="5" r:id="rId5"/>
    <sheet name="AM" sheetId="6" r:id="rId6"/>
    <sheet name="IM" sheetId="7" r:id="rId7"/>
    <sheet name="CM" sheetId="8" r:id="rId8"/>
    <sheet name="JM"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Order1" hidden="1">255</definedName>
    <definedName name="_xlnm.Print_Area" localSheetId="0">'BF'!#REF!</definedName>
    <definedName name="_xlnm.Print_Area" localSheetId="3">'JF'!$A$1:$K$40</definedName>
    <definedName name="Ciudad" localSheetId="1">'[1]Prep Torneo'!$A$11</definedName>
    <definedName name="Ciudad" localSheetId="5">'[2]Prep Torneo'!$A$11</definedName>
    <definedName name="Ciudad" localSheetId="4">'[3]Prep Torneo'!$A$11</definedName>
    <definedName name="Ciudad" localSheetId="7">'[4]Prep Torneo'!$A$11</definedName>
    <definedName name="Ciudad" localSheetId="2">'[5]Prep Torneo'!$A$11</definedName>
    <definedName name="Ciudad" localSheetId="6">'[6]Prep Torneo'!$A$11</definedName>
    <definedName name="Ciudad" localSheetId="3">'[7]Prep Torneo'!$A$11</definedName>
    <definedName name="Ciudad" localSheetId="8">'[8]Prep Torneo'!$A$11</definedName>
    <definedName name="Ciudad">'[9]Prep Torneo'!$A$11</definedName>
    <definedName name="Combo_MD" localSheetId="1" hidden="1">{"'Sheet5'!$A$1:$F$68"}</definedName>
    <definedName name="Combo_MD" localSheetId="5" hidden="1">{"'Sheet5'!$A$1:$F$68"}</definedName>
    <definedName name="Combo_MD" localSheetId="4" hidden="1">{"'Sheet5'!$A$1:$F$68"}</definedName>
    <definedName name="Combo_MD" localSheetId="7" hidden="1">{"'Sheet5'!$A$1:$F$68"}</definedName>
    <definedName name="Combo_MD" localSheetId="2" hidden="1">{"'Sheet5'!$A$1:$F$68"}</definedName>
    <definedName name="Combo_MD" localSheetId="6" hidden="1">{"'Sheet5'!$A$1:$F$68"}</definedName>
    <definedName name="Combo_MD" localSheetId="3" hidden="1">{"'Sheet5'!$A$1:$F$68"}</definedName>
    <definedName name="Combo_MD" localSheetId="8" hidden="1">{"'Sheet5'!$A$1:$F$68"}</definedName>
    <definedName name="Combo_MD" hidden="1">{"'Sheet5'!$A$1:$F$68"}</definedName>
    <definedName name="Combo_QD_32" localSheetId="1" hidden="1">{"'Sheet5'!$A$1:$F$68"}</definedName>
    <definedName name="Combo_QD_32" localSheetId="5" hidden="1">{"'Sheet5'!$A$1:$F$68"}</definedName>
    <definedName name="Combo_QD_32" localSheetId="4" hidden="1">{"'Sheet5'!$A$1:$F$68"}</definedName>
    <definedName name="Combo_QD_32" localSheetId="7" hidden="1">{"'Sheet5'!$A$1:$F$68"}</definedName>
    <definedName name="Combo_QD_32" localSheetId="2" hidden="1">{"'Sheet5'!$A$1:$F$68"}</definedName>
    <definedName name="Combo_QD_32" localSheetId="6" hidden="1">{"'Sheet5'!$A$1:$F$68"}</definedName>
    <definedName name="Combo_QD_32" localSheetId="3" hidden="1">{"'Sheet5'!$A$1:$F$68"}</definedName>
    <definedName name="Combo_QD_32" localSheetId="8" hidden="1">{"'Sheet5'!$A$1:$F$68"}</definedName>
    <definedName name="Combo_QD_32" hidden="1">{"'Sheet5'!$A$1:$F$68"}</definedName>
    <definedName name="Combo_Qual" localSheetId="1" hidden="1">{"'Sheet5'!$A$1:$F$68"}</definedName>
    <definedName name="Combo_Qual" localSheetId="5" hidden="1">{"'Sheet5'!$A$1:$F$68"}</definedName>
    <definedName name="Combo_Qual" localSheetId="4" hidden="1">{"'Sheet5'!$A$1:$F$68"}</definedName>
    <definedName name="Combo_Qual" localSheetId="7" hidden="1">{"'Sheet5'!$A$1:$F$68"}</definedName>
    <definedName name="Combo_Qual" localSheetId="2" hidden="1">{"'Sheet5'!$A$1:$F$68"}</definedName>
    <definedName name="Combo_Qual" localSheetId="6" hidden="1">{"'Sheet5'!$A$1:$F$68"}</definedName>
    <definedName name="Combo_Qual" localSheetId="3" hidden="1">{"'Sheet5'!$A$1:$F$68"}</definedName>
    <definedName name="Combo_Qual" localSheetId="8" hidden="1">{"'Sheet5'!$A$1:$F$68"}</definedName>
    <definedName name="Combo_Qual" hidden="1">{"'Sheet5'!$A$1:$F$68"}</definedName>
    <definedName name="Combo_Qual_128_8" localSheetId="1" hidden="1">{"'Sheet5'!$A$1:$F$68"}</definedName>
    <definedName name="Combo_Qual_128_8" localSheetId="5" hidden="1">{"'Sheet5'!$A$1:$F$68"}</definedName>
    <definedName name="Combo_Qual_128_8" localSheetId="4" hidden="1">{"'Sheet5'!$A$1:$F$68"}</definedName>
    <definedName name="Combo_Qual_128_8" localSheetId="7" hidden="1">{"'Sheet5'!$A$1:$F$68"}</definedName>
    <definedName name="Combo_Qual_128_8" localSheetId="2" hidden="1">{"'Sheet5'!$A$1:$F$68"}</definedName>
    <definedName name="Combo_Qual_128_8" localSheetId="6" hidden="1">{"'Sheet5'!$A$1:$F$68"}</definedName>
    <definedName name="Combo_Qual_128_8" localSheetId="3" hidden="1">{"'Sheet5'!$A$1:$F$68"}</definedName>
    <definedName name="Combo_Qual_128_8" localSheetId="8" hidden="1">{"'Sheet5'!$A$1:$F$68"}</definedName>
    <definedName name="Combo_Qual_128_8" hidden="1">{"'Sheet5'!$A$1:$F$68"}</definedName>
    <definedName name="Combo_Qual_64_8" localSheetId="1" hidden="1">{"'Sheet5'!$A$1:$F$68"}</definedName>
    <definedName name="Combo_Qual_64_8" localSheetId="5" hidden="1">{"'Sheet5'!$A$1:$F$68"}</definedName>
    <definedName name="Combo_Qual_64_8" localSheetId="4" hidden="1">{"'Sheet5'!$A$1:$F$68"}</definedName>
    <definedName name="Combo_Qual_64_8" localSheetId="7" hidden="1">{"'Sheet5'!$A$1:$F$68"}</definedName>
    <definedName name="Combo_Qual_64_8" localSheetId="2" hidden="1">{"'Sheet5'!$A$1:$F$68"}</definedName>
    <definedName name="Combo_Qual_64_8" localSheetId="6" hidden="1">{"'Sheet5'!$A$1:$F$68"}</definedName>
    <definedName name="Combo_Qual_64_8" localSheetId="3" hidden="1">{"'Sheet5'!$A$1:$F$68"}</definedName>
    <definedName name="Combo_Qual_64_8" localSheetId="8" hidden="1">{"'Sheet5'!$A$1:$F$68"}</definedName>
    <definedName name="Combo_Qual_64_8" hidden="1">{"'Sheet5'!$A$1:$F$68"}</definedName>
    <definedName name="Habil" localSheetId="1">'[1]Prep Torneo'!$E$11</definedName>
    <definedName name="Habil" localSheetId="5">'[2]Prep Torneo'!$E$11</definedName>
    <definedName name="Habil" localSheetId="4">'[3]Prep Torneo'!$E$11</definedName>
    <definedName name="Habil" localSheetId="7">'[4]Prep Torneo'!$E$11</definedName>
    <definedName name="Habil" localSheetId="2">'[5]Prep Torneo'!$E$11</definedName>
    <definedName name="Habil" localSheetId="6">'[6]Prep Torneo'!$E$11</definedName>
    <definedName name="Habil" localSheetId="3">'[9]Prep Torneo'!$E$11</definedName>
    <definedName name="Habil" localSheetId="8">'[8]Prep Torneo'!$E$11</definedName>
    <definedName name="Habil">'[9]Prep Torneo'!$E$11</definedName>
    <definedName name="HTML_CodePage" hidden="1">1252</definedName>
    <definedName name="HTML_Control" localSheetId="1" hidden="1">{"'Sheet5'!$A$1:$F$68"}</definedName>
    <definedName name="HTML_Control" localSheetId="5" hidden="1">{"'Sheet5'!$A$1:$F$68"}</definedName>
    <definedName name="HTML_Control" localSheetId="4" hidden="1">{"'Sheet5'!$A$1:$F$68"}</definedName>
    <definedName name="HTML_Control" localSheetId="7" hidden="1">{"'Sheet5'!$A$1:$F$68"}</definedName>
    <definedName name="HTML_Control" localSheetId="2" hidden="1">{"'Sheet5'!$A$1:$F$68"}</definedName>
    <definedName name="HTML_Control" localSheetId="6" hidden="1">{"'Sheet5'!$A$1:$F$68"}</definedName>
    <definedName name="HTML_Control" localSheetId="3"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poi" localSheetId="1" hidden="1">{"'Sheet5'!$A$1:$F$68"}</definedName>
    <definedName name="poi" localSheetId="5" hidden="1">{"'Sheet5'!$A$1:$F$68"}</definedName>
    <definedName name="poi" localSheetId="4" hidden="1">{"'Sheet5'!$A$1:$F$68"}</definedName>
    <definedName name="poi" localSheetId="7" hidden="1">{"'Sheet5'!$A$1:$F$68"}</definedName>
    <definedName name="poi" localSheetId="2" hidden="1">{"'Sheet5'!$A$1:$F$68"}</definedName>
    <definedName name="poi" localSheetId="6" hidden="1">{"'Sheet5'!$A$1:$F$68"}</definedName>
    <definedName name="poi" localSheetId="3" hidden="1">{"'Sheet5'!$A$1:$F$68"}</definedName>
    <definedName name="poi" localSheetId="8" hidden="1">{"'Sheet5'!$A$1:$F$68"}</definedName>
    <definedName name="poi" hidden="1">{"'Sheet5'!$A$1:$F$68"}</definedName>
    <definedName name="ppp" localSheetId="1" hidden="1">{"'Sheet5'!$A$1:$F$68"}</definedName>
    <definedName name="ppp" localSheetId="5" hidden="1">{"'Sheet5'!$A$1:$F$68"}</definedName>
    <definedName name="ppp" localSheetId="4" hidden="1">{"'Sheet5'!$A$1:$F$68"}</definedName>
    <definedName name="ppp" localSheetId="7" hidden="1">{"'Sheet5'!$A$1:$F$68"}</definedName>
    <definedName name="ppp" localSheetId="2" hidden="1">{"'Sheet5'!$A$1:$F$68"}</definedName>
    <definedName name="ppp" localSheetId="6" hidden="1">{"'Sheet5'!$A$1:$F$68"}</definedName>
    <definedName name="ppp" localSheetId="3" hidden="1">{"'Sheet5'!$A$1:$F$68"}</definedName>
    <definedName name="ppp" localSheetId="8" hidden="1">{"'Sheet5'!$A$1:$F$68"}</definedName>
    <definedName name="ppp" hidden="1">{"'Sheet5'!$A$1:$F$68"}</definedName>
  </definedNames>
  <calcPr fullCalcOnLoad="1"/>
</workbook>
</file>

<file path=xl/sharedStrings.xml><?xml version="1.0" encoding="utf-8"?>
<sst xmlns="http://schemas.openxmlformats.org/spreadsheetml/2006/main" count="704" uniqueCount="235">
  <si>
    <t>Fase Final</t>
  </si>
  <si>
    <t>Semana</t>
  </si>
  <si>
    <t>Territorial</t>
  </si>
  <si>
    <t>Ciudad</t>
  </si>
  <si>
    <t>Club</t>
  </si>
  <si>
    <t>ILLES BALEARS</t>
  </si>
  <si>
    <t>PALMA</t>
  </si>
  <si>
    <t>C.T. LA SALLE</t>
  </si>
  <si>
    <t>Premios en metálico</t>
  </si>
  <si>
    <t>Categoría</t>
  </si>
  <si>
    <t>Sexo</t>
  </si>
  <si>
    <t>Juez Árbitro</t>
  </si>
  <si>
    <t>NO</t>
  </si>
  <si>
    <t>Sub-10</t>
  </si>
  <si>
    <t>Femenino</t>
  </si>
  <si>
    <t>PEP JORDI MATAS RAMIS</t>
  </si>
  <si>
    <t>Resultado</t>
  </si>
  <si>
    <t>Licencia</t>
  </si>
  <si>
    <t>Ranking</t>
  </si>
  <si>
    <t>St</t>
  </si>
  <si>
    <t>CS</t>
  </si>
  <si>
    <t>Jugadora</t>
  </si>
  <si>
    <t>Cuartos Final</t>
  </si>
  <si>
    <t>Semifinales</t>
  </si>
  <si>
    <t>Final</t>
  </si>
  <si>
    <t>GRUPO ORO</t>
  </si>
  <si>
    <t>DOUGALL, ROXANNE</t>
  </si>
  <si>
    <t/>
  </si>
  <si>
    <t>PLANAS ROIG, MARGALIDA</t>
  </si>
  <si>
    <t>SERRA SASTRE, LAURA</t>
  </si>
  <si>
    <t>GRUPO PLATA</t>
  </si>
  <si>
    <t>SANCHEZ UMBERT, MARTA</t>
  </si>
  <si>
    <t>GONZALEZ PETEVA, Mª ROSA</t>
  </si>
  <si>
    <t>JEDNACZ, LENA</t>
  </si>
  <si>
    <t>Campeona :</t>
  </si>
  <si>
    <t>GRUPO BRONCE</t>
  </si>
  <si>
    <t>CANEVES BUFI, MAR</t>
  </si>
  <si>
    <t>MOLINAS MARTINEZ, MARGALIDA</t>
  </si>
  <si>
    <t>MATAS SERVERA, NURIA</t>
  </si>
  <si>
    <t>v2.0</t>
  </si>
  <si>
    <t>Sorteo fecha/hora</t>
  </si>
  <si>
    <t>#</t>
  </si>
  <si>
    <t>Cabezas  de serie</t>
  </si>
  <si>
    <t>Lucky Losers</t>
  </si>
  <si>
    <t>Reemplaza a</t>
  </si>
  <si>
    <t>ORO</t>
  </si>
  <si>
    <t>Pelota oficial</t>
  </si>
  <si>
    <t>PLATA</t>
  </si>
  <si>
    <t>BABOLAT</t>
  </si>
  <si>
    <t>BRONCE</t>
  </si>
  <si>
    <t>Representante Jugadores</t>
  </si>
  <si>
    <t>Juez Árbitro y Licencia</t>
  </si>
  <si>
    <t>Firma</t>
  </si>
  <si>
    <t>Fecha Finalización</t>
  </si>
  <si>
    <t>Sello del Club Organizador</t>
  </si>
  <si>
    <t>Sello de la Federación Territorial</t>
  </si>
  <si>
    <t>MARIA L.</t>
  </si>
  <si>
    <t>DOLS S.</t>
  </si>
  <si>
    <t>CABRER P.</t>
  </si>
  <si>
    <t>2ª Ronda</t>
  </si>
  <si>
    <t>TASCON P.</t>
  </si>
  <si>
    <t>Bye</t>
  </si>
  <si>
    <t>NINOVA N.</t>
  </si>
  <si>
    <t>FONS M.</t>
  </si>
  <si>
    <t>SERRA M.</t>
  </si>
  <si>
    <t>GIL M.</t>
  </si>
  <si>
    <t>ANILLO C.</t>
  </si>
  <si>
    <t>VERDU M.</t>
  </si>
  <si>
    <t>FONT P.</t>
  </si>
  <si>
    <t>XXIV MEMORIAL HERMANO TARSICIO</t>
  </si>
  <si>
    <t>Junior</t>
  </si>
  <si>
    <t>Campeona</t>
  </si>
  <si>
    <t>SANS VALLESPIR, MERCE</t>
  </si>
  <si>
    <t>MIRO VIDAL, BLANCA</t>
  </si>
  <si>
    <t>WC</t>
  </si>
  <si>
    <t>RUBIN ROSENKRANZ, GISELLE</t>
  </si>
  <si>
    <t>ROHR, CASSANDRA</t>
  </si>
  <si>
    <t>GARAVI R.</t>
  </si>
  <si>
    <t>METIDIERI P.</t>
  </si>
  <si>
    <t>MOYA A.</t>
  </si>
  <si>
    <t>BUZGAU S.</t>
  </si>
  <si>
    <t>FRANCISCO L.</t>
  </si>
  <si>
    <t>LIMONGI L.</t>
  </si>
  <si>
    <t>DHEUR Y.</t>
  </si>
  <si>
    <t>FONS J.</t>
  </si>
  <si>
    <t>PORTE M.</t>
  </si>
  <si>
    <t>ALBERTI M.</t>
  </si>
  <si>
    <t>PASCUAL A.</t>
  </si>
  <si>
    <t>CARRILLO M.</t>
  </si>
  <si>
    <t>MELERO A.</t>
  </si>
  <si>
    <t>ATAUN X.</t>
  </si>
  <si>
    <t>TRIBALDOS G.</t>
  </si>
  <si>
    <t>CABOT T.</t>
  </si>
  <si>
    <t>FASCIO A.</t>
  </si>
  <si>
    <t>NOGUERA J.</t>
  </si>
  <si>
    <t>MCMANUS L.</t>
  </si>
  <si>
    <t>CLADERA J.</t>
  </si>
  <si>
    <t>AMENGUAL D.</t>
  </si>
  <si>
    <t>VAZQUEZ J.</t>
  </si>
  <si>
    <t>ACUÑA R.</t>
  </si>
  <si>
    <t>FORTEZA A.</t>
  </si>
  <si>
    <t>CHONG J.</t>
  </si>
  <si>
    <t>MONTAÑES M.</t>
  </si>
  <si>
    <t>BORRAS J.</t>
  </si>
  <si>
    <t>HERNANDEZ D.</t>
  </si>
  <si>
    <t>CHONG R.</t>
  </si>
  <si>
    <t>BARRAZA J.</t>
  </si>
  <si>
    <t>HENG N.</t>
  </si>
  <si>
    <r>
      <rPr>
        <b/>
        <u val="single"/>
        <sz val="8.5"/>
        <rFont val="Arial"/>
        <family val="2"/>
      </rPr>
      <t>ROXANNE DOUGALL</t>
    </r>
    <r>
      <rPr>
        <sz val="8.5"/>
        <rFont val="Arial"/>
        <family val="2"/>
      </rPr>
      <t xml:space="preserve"> vs LAURA SERRA 5/4 (4) 4/2</t>
    </r>
  </si>
  <si>
    <r>
      <t xml:space="preserve">MARGALIDA PLANAS vs </t>
    </r>
    <r>
      <rPr>
        <b/>
        <u val="single"/>
        <sz val="8.5"/>
        <rFont val="Arial"/>
        <family val="2"/>
      </rPr>
      <t>LAURA SERRA</t>
    </r>
    <r>
      <rPr>
        <sz val="8.5"/>
        <rFont val="Arial"/>
        <family val="2"/>
      </rPr>
      <t xml:space="preserve"> 4/5 (4) 0/4</t>
    </r>
  </si>
  <si>
    <r>
      <t xml:space="preserve">MARTA SANCHEZ vs </t>
    </r>
    <r>
      <rPr>
        <b/>
        <u val="single"/>
        <sz val="8.5"/>
        <rFont val="Arial"/>
        <family val="2"/>
      </rPr>
      <t>Mª ROSA GONZALEZ</t>
    </r>
    <r>
      <rPr>
        <sz val="8.5"/>
        <rFont val="Arial"/>
        <family val="2"/>
      </rPr>
      <t xml:space="preserve"> W.O. JUSTIFICADO</t>
    </r>
  </si>
  <si>
    <r>
      <t xml:space="preserve">MARTA SANCHEZ vs </t>
    </r>
    <r>
      <rPr>
        <b/>
        <u val="single"/>
        <sz val="8.5"/>
        <rFont val="Arial"/>
        <family val="2"/>
      </rPr>
      <t>LENA JEDNACZ</t>
    </r>
    <r>
      <rPr>
        <sz val="8.5"/>
        <rFont val="Arial"/>
        <family val="2"/>
      </rPr>
      <t xml:space="preserve"> 4/5 (5) 4/0 2/4</t>
    </r>
  </si>
  <si>
    <r>
      <rPr>
        <b/>
        <u val="single"/>
        <sz val="8.5"/>
        <rFont val="Arial"/>
        <family val="2"/>
      </rPr>
      <t>MAR CANEVES</t>
    </r>
    <r>
      <rPr>
        <sz val="8.5"/>
        <rFont val="Arial"/>
        <family val="2"/>
      </rPr>
      <t xml:space="preserve"> vs MARGALIDA MOLINAS 4/2 4/0</t>
    </r>
  </si>
  <si>
    <r>
      <rPr>
        <b/>
        <u val="single"/>
        <sz val="8.5"/>
        <rFont val="Arial"/>
        <family val="2"/>
      </rPr>
      <t>MAR CANEVES</t>
    </r>
    <r>
      <rPr>
        <sz val="8.5"/>
        <rFont val="Arial"/>
        <family val="2"/>
      </rPr>
      <t xml:space="preserve"> vs NURIA MATAS 4/2 5/3</t>
    </r>
  </si>
  <si>
    <t>GARVI A.</t>
  </si>
  <si>
    <t>W.O. JUSTIFICADO</t>
  </si>
  <si>
    <t>DOLS P.</t>
  </si>
  <si>
    <t>6/1 6/2</t>
  </si>
  <si>
    <t>DOUGALL B.</t>
  </si>
  <si>
    <t>6/3 7/5</t>
  </si>
  <si>
    <t>LLAURADOR S.</t>
  </si>
  <si>
    <t>6/1 6/1</t>
  </si>
  <si>
    <t>RODRIGUEZ M.</t>
  </si>
  <si>
    <t>6/1 6/0</t>
  </si>
  <si>
    <t>7/6 6/1</t>
  </si>
  <si>
    <t>W.O.</t>
  </si>
  <si>
    <t>RAMIS C.</t>
  </si>
  <si>
    <t>4/6 6/3 6/3</t>
  </si>
  <si>
    <t>6/1 6/7 (4) 6/1</t>
  </si>
  <si>
    <t>MONSERRAT P.</t>
  </si>
  <si>
    <r>
      <rPr>
        <b/>
        <u val="single"/>
        <sz val="8.5"/>
        <rFont val="Arial"/>
        <family val="2"/>
      </rPr>
      <t>MERCE SANS</t>
    </r>
    <r>
      <rPr>
        <sz val="8.5"/>
        <rFont val="Arial"/>
        <family val="2"/>
      </rPr>
      <t xml:space="preserve"> vs BLANCA MIRO 6/1 6/3</t>
    </r>
  </si>
  <si>
    <r>
      <t xml:space="preserve">GISELLE RUBIN vs </t>
    </r>
    <r>
      <rPr>
        <b/>
        <u val="single"/>
        <sz val="8.5"/>
        <rFont val="Arial"/>
        <family val="2"/>
      </rPr>
      <t>CASSANDRA ROHR</t>
    </r>
    <r>
      <rPr>
        <sz val="8.5"/>
        <rFont val="Arial"/>
        <family val="2"/>
      </rPr>
      <t xml:space="preserve"> 2/6 1/6</t>
    </r>
  </si>
  <si>
    <t>ADELINO D.</t>
  </si>
  <si>
    <t>4/0 3/5 4/1</t>
  </si>
  <si>
    <t>ROMERA J.</t>
  </si>
  <si>
    <t>4/0 4/2</t>
  </si>
  <si>
    <t>ARDID J.</t>
  </si>
  <si>
    <t>5/4 (5) 3/5 5/4 (8)</t>
  </si>
  <si>
    <t>ALMAZAN I.</t>
  </si>
  <si>
    <t>MAYRATA J.</t>
  </si>
  <si>
    <t>6/4 7/5</t>
  </si>
  <si>
    <t>6/4 4/6 6/4</t>
  </si>
  <si>
    <t>6/0 6/0</t>
  </si>
  <si>
    <t>5/7 6/2 6/2</t>
  </si>
  <si>
    <t>GARCIA P.</t>
  </si>
  <si>
    <t>MUÑOZ J.</t>
  </si>
  <si>
    <t>6/1 6/3</t>
  </si>
  <si>
    <t>ALMAZAN H.</t>
  </si>
  <si>
    <t>6/4 1/6 6/4</t>
  </si>
  <si>
    <t>ALCOVER I.</t>
  </si>
  <si>
    <t>PIZA M.</t>
  </si>
  <si>
    <t>MORENO M.</t>
  </si>
  <si>
    <t>6/2 7/5</t>
  </si>
  <si>
    <t>6/2 6/1</t>
  </si>
  <si>
    <t>MARCH C.</t>
  </si>
  <si>
    <t>6/2 6/3</t>
  </si>
  <si>
    <t>6/4 6/3</t>
  </si>
  <si>
    <t>JUAN M.</t>
  </si>
  <si>
    <t>6/0 6/1</t>
  </si>
  <si>
    <t>7/5 3/6 6/2</t>
  </si>
  <si>
    <t>MENA A.</t>
  </si>
  <si>
    <t>6/0 6/3</t>
  </si>
  <si>
    <t>ZOLYNIAK I.</t>
  </si>
  <si>
    <t>ROSS S.</t>
  </si>
  <si>
    <t>7/5 1/6 6/3</t>
  </si>
  <si>
    <t>RAMIS G.</t>
  </si>
  <si>
    <t>0/6 6/4 6/1</t>
  </si>
  <si>
    <t>BAUZA P.</t>
  </si>
  <si>
    <t>6/3 6/4</t>
  </si>
  <si>
    <t>LOPEZ L.</t>
  </si>
  <si>
    <t>4/6 6/2 6/2</t>
  </si>
  <si>
    <t>RIBERA P.</t>
  </si>
  <si>
    <t>7/5 6/4</t>
  </si>
  <si>
    <t>LLULL P.</t>
  </si>
  <si>
    <t>6/2 6/0</t>
  </si>
  <si>
    <t>6/3 6/3</t>
  </si>
  <si>
    <t>ANDZEVICIUS G.</t>
  </si>
  <si>
    <t>6/0 6/4</t>
  </si>
  <si>
    <t>ALFAMBRA V.</t>
  </si>
  <si>
    <t>6/2 6/4</t>
  </si>
  <si>
    <t>6/4 6/4</t>
  </si>
  <si>
    <t>OLIVER R.</t>
  </si>
  <si>
    <t>6/0 6/2</t>
  </si>
  <si>
    <r>
      <t xml:space="preserve">MARGALIDA MOLINAS vs </t>
    </r>
    <r>
      <rPr>
        <b/>
        <u val="single"/>
        <sz val="8.5"/>
        <rFont val="Arial"/>
        <family val="2"/>
      </rPr>
      <t>NURIA MATAS</t>
    </r>
    <r>
      <rPr>
        <sz val="8.5"/>
        <rFont val="Arial"/>
        <family val="2"/>
      </rPr>
      <t xml:space="preserve"> 0/4 1/4</t>
    </r>
  </si>
  <si>
    <t>CANEVES M.</t>
  </si>
  <si>
    <r>
      <t xml:space="preserve">Mª ROSA GONZALEZ vs </t>
    </r>
    <r>
      <rPr>
        <b/>
        <u val="single"/>
        <sz val="8.5"/>
        <rFont val="Arial"/>
        <family val="2"/>
      </rPr>
      <t>LENA JEDNACZ</t>
    </r>
    <r>
      <rPr>
        <sz val="8.5"/>
        <rFont val="Arial"/>
        <family val="2"/>
      </rPr>
      <t xml:space="preserve"> 0/4 4/5 (4)</t>
    </r>
  </si>
  <si>
    <t>JEDNACZ L.</t>
  </si>
  <si>
    <t>SERRA L.</t>
  </si>
  <si>
    <t>4/2 5/4 (6)</t>
  </si>
  <si>
    <t>5/4 (6) 4/2</t>
  </si>
  <si>
    <t>DOUGALL R.</t>
  </si>
  <si>
    <t>4/1 4/0</t>
  </si>
  <si>
    <t>4/0 4/0</t>
  </si>
  <si>
    <t>GONZALEZ M.</t>
  </si>
  <si>
    <t>MATAS N.</t>
  </si>
  <si>
    <t>6/7(3) 6/2 6/3</t>
  </si>
  <si>
    <t>4/6 6/4 6/1</t>
  </si>
  <si>
    <t>DIAZ C.</t>
  </si>
  <si>
    <t>6/3 6/2</t>
  </si>
  <si>
    <t>6/4 6/7 (7) 6/3</t>
  </si>
  <si>
    <t>6/4 6/2</t>
  </si>
  <si>
    <r>
      <rPr>
        <b/>
        <u val="single"/>
        <sz val="8.5"/>
        <rFont val="Arial"/>
        <family val="2"/>
      </rPr>
      <t>MERCE SANS</t>
    </r>
    <r>
      <rPr>
        <sz val="8.5"/>
        <rFont val="Arial"/>
        <family val="2"/>
      </rPr>
      <t xml:space="preserve"> vs GISELLE RUBIN 6/1 6/0</t>
    </r>
  </si>
  <si>
    <r>
      <t xml:space="preserve">BLANCA MIRO vs </t>
    </r>
    <r>
      <rPr>
        <b/>
        <u val="single"/>
        <sz val="8.5"/>
        <rFont val="Arial"/>
        <family val="2"/>
      </rPr>
      <t>CASSANDRA ROHR</t>
    </r>
    <r>
      <rPr>
        <sz val="8.5"/>
        <rFont val="Arial"/>
        <family val="2"/>
      </rPr>
      <t xml:space="preserve"> 1/6 0/6</t>
    </r>
  </si>
  <si>
    <r>
      <rPr>
        <b/>
        <u val="single"/>
        <sz val="8.5"/>
        <rFont val="Arial"/>
        <family val="2"/>
      </rPr>
      <t>MERCE SANS</t>
    </r>
    <r>
      <rPr>
        <sz val="8.5"/>
        <rFont val="Arial"/>
        <family val="2"/>
      </rPr>
      <t xml:space="preserve"> vs CASSANDRA ROHR 6/4 2/6 6/4</t>
    </r>
  </si>
  <si>
    <r>
      <rPr>
        <b/>
        <u val="single"/>
        <sz val="8.5"/>
        <rFont val="Arial"/>
        <family val="2"/>
      </rPr>
      <t>BLANCA MIRO</t>
    </r>
    <r>
      <rPr>
        <sz val="8.5"/>
        <rFont val="Arial"/>
        <family val="2"/>
      </rPr>
      <t xml:space="preserve"> vs GISELLE RUBIN 6/2 6/2</t>
    </r>
  </si>
  <si>
    <t>SANS M.</t>
  </si>
  <si>
    <t>ROHR C.</t>
  </si>
  <si>
    <t>4/0 4/1</t>
  </si>
  <si>
    <t>5/3 4/0</t>
  </si>
  <si>
    <t>5/3 5/4 (4)</t>
  </si>
  <si>
    <t>4/1 4/2</t>
  </si>
  <si>
    <t>5/4 (3) 5/4 (3)</t>
  </si>
  <si>
    <t>6/3 6/1</t>
  </si>
  <si>
    <t>4/6 6/0 7/6 (4)</t>
  </si>
  <si>
    <t>3/6 6/1 6/2</t>
  </si>
  <si>
    <t>6/1 7/6 (2)</t>
  </si>
  <si>
    <t>6/2 6/2</t>
  </si>
  <si>
    <t>6/3 6/7 (5) 6/1</t>
  </si>
  <si>
    <t>BIERMAN R.</t>
  </si>
  <si>
    <t>AVELLA M.</t>
  </si>
  <si>
    <t>6/1 6/4</t>
  </si>
  <si>
    <t>6/3 2/6 6/3</t>
  </si>
  <si>
    <t>POINTON S.</t>
  </si>
  <si>
    <t>MARTIGNANI R.</t>
  </si>
  <si>
    <t>7/6 (5) 6/1</t>
  </si>
  <si>
    <t>7/5 6/3</t>
  </si>
  <si>
    <t>5/7 6/1 6/1</t>
  </si>
  <si>
    <t>4/0 2/4 5/4 (2)</t>
  </si>
  <si>
    <r>
      <rPr>
        <b/>
        <u val="single"/>
        <sz val="8.5"/>
        <rFont val="Arial"/>
        <family val="2"/>
      </rPr>
      <t>ROXANNE DOUGALL</t>
    </r>
    <r>
      <rPr>
        <sz val="8.5"/>
        <rFont val="Arial"/>
        <family val="2"/>
      </rPr>
      <t xml:space="preserve"> vs MARGALIDA PLANAS 4/0 4/1</t>
    </r>
  </si>
  <si>
    <t>6/4 4/6 6/3</t>
  </si>
  <si>
    <t>4/6 6/4 6/2</t>
  </si>
  <si>
    <t>5/4 (3) 5/3</t>
  </si>
  <si>
    <t>3/6 6/2 6/4</t>
  </si>
  <si>
    <t>2/6 7/5 6/1</t>
  </si>
  <si>
    <t>6/4 3/6 6/4</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</si>
</sst>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0\ &quot;€&quot;"/>
    <numFmt numFmtId="166" formatCode="_(* #,##0_);_(* \(#,##0\);_(* &quot;-&quot;_);_(@_)"/>
    <numFmt numFmtId="167" formatCode="_(* #,##0.00_);_(* \(#,##0.00\);_(* &quot;-&quot;??_);_(@_)"/>
    <numFmt numFmtId="168" formatCode="_(&quot;$&quot;* #,##0_);_(&quot;$&quot;* \(#,##0\);_(&quot;$&quot;* &quot;-&quot;_);_(@_)"/>
    <numFmt numFmtId="169" formatCode="h:mm;@"/>
    <numFmt numFmtId="170" formatCode="_-&quot;$&quot;* #,##0.00_-;\-&quot;$&quot;* #,##0.00_-;_-&quot;$&quot;* &quot;-&quot;??_-;_-@_-"/>
  </numFmts>
  <fonts count="68">
    <font>
      <sz val="11"/>
      <color theme="1"/>
      <name val="Calibri"/>
      <family val="2"/>
    </font>
    <font>
      <sz val="11"/>
      <color indexed="8"/>
      <name val="Calibri"/>
      <family val="2"/>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10"/>
      <name val="Arial"/>
      <family val="2"/>
    </font>
    <font>
      <b/>
      <sz val="8.5"/>
      <name val="Arial"/>
      <family val="2"/>
    </font>
    <font>
      <sz val="8.5"/>
      <name val="Arial"/>
      <family val="2"/>
    </font>
    <font>
      <sz val="10"/>
      <color indexed="9"/>
      <name val="Arial"/>
      <family val="2"/>
    </font>
    <font>
      <sz val="8.5"/>
      <color indexed="8"/>
      <name val="Arial"/>
      <family val="2"/>
    </font>
    <font>
      <sz val="7"/>
      <color indexed="9"/>
      <name val="Arial"/>
      <family val="2"/>
    </font>
    <font>
      <sz val="8.5"/>
      <color indexed="42"/>
      <name val="Arial"/>
      <family val="2"/>
    </font>
    <font>
      <sz val="8.5"/>
      <color indexed="33"/>
      <name val="Arial"/>
      <family val="2"/>
    </font>
    <font>
      <sz val="8.5"/>
      <color indexed="9"/>
      <name val="Arial"/>
      <family val="2"/>
    </font>
    <font>
      <i/>
      <sz val="8.5"/>
      <name val="Arial"/>
      <family val="2"/>
    </font>
    <font>
      <b/>
      <u val="single"/>
      <sz val="8.5"/>
      <name val="Arial"/>
      <family val="2"/>
    </font>
    <font>
      <sz val="10"/>
      <color indexed="60"/>
      <name val="Calibri"/>
      <family val="2"/>
    </font>
    <font>
      <sz val="10"/>
      <color indexed="8"/>
      <name val="Calibri"/>
      <family val="2"/>
    </font>
    <font>
      <b/>
      <sz val="10"/>
      <color indexed="8"/>
      <name val="Calibri"/>
      <family val="2"/>
    </font>
    <font>
      <sz val="7"/>
      <color indexed="8"/>
      <name val="Calibri"/>
      <family val="2"/>
    </font>
    <font>
      <i/>
      <sz val="8.5"/>
      <color indexed="9"/>
      <name val="Arial"/>
      <family val="2"/>
    </font>
    <font>
      <sz val="8.5"/>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8.5"/>
      <color theme="0"/>
      <name val="Arial"/>
      <family val="2"/>
    </font>
    <font>
      <sz val="7"/>
      <color theme="1"/>
      <name val="Calibri"/>
      <family val="2"/>
    </font>
    <font>
      <i/>
      <sz val="8.5"/>
      <color theme="0"/>
      <name val="Arial"/>
      <family val="2"/>
    </font>
    <font>
      <sz val="8.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right style="thin"/>
      <top style="thin"/>
      <bottom/>
    </border>
    <border>
      <left/>
      <right style="thin"/>
      <top/>
      <bottom/>
    </border>
    <border>
      <left style="thin"/>
      <right/>
      <top/>
      <bottom/>
    </border>
    <border>
      <left style="medium"/>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medium"/>
      <right style="medium"/>
      <top/>
      <bottom style="medium"/>
    </border>
    <border>
      <left/>
      <right style="thin"/>
      <top/>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thin"/>
      <right style="thin"/>
      <top/>
      <bottom style="thin"/>
    </border>
    <border>
      <left style="thin"/>
      <right/>
      <top/>
      <bottom style="thin"/>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right style="thin"/>
      <top/>
      <bottom style="medium"/>
    </border>
    <border>
      <left/>
      <right/>
      <top style="medium"/>
      <bottom/>
    </border>
    <border>
      <left style="medium"/>
      <right/>
      <top style="thin"/>
      <bottom/>
    </border>
    <border>
      <left/>
      <right style="medium"/>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54" fillId="31" borderId="0" applyNumberFormat="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6" fillId="0" borderId="0">
      <alignment/>
      <protection/>
    </xf>
    <xf numFmtId="0" fontId="0" fillId="0" borderId="0">
      <alignment/>
      <protection/>
    </xf>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xf numFmtId="0" fontId="63" fillId="0" borderId="9" applyNumberFormat="0" applyFill="0" applyAlignment="0" applyProtection="0"/>
  </cellStyleXfs>
  <cellXfs count="447">
    <xf numFmtId="0" fontId="0" fillId="0" borderId="0" xfId="0" applyFont="1" applyAlignment="1">
      <alignment/>
    </xf>
    <xf numFmtId="0" fontId="4" fillId="0" borderId="0" xfId="82" applyFont="1" applyBorder="1" applyAlignment="1" applyProtection="1">
      <alignment horizontal="center" vertical="top"/>
      <protection locked="0"/>
    </xf>
    <xf numFmtId="0" fontId="4" fillId="0" borderId="0" xfId="82" applyFont="1" applyBorder="1" applyAlignment="1" applyProtection="1">
      <alignment vertical="top"/>
      <protection locked="0"/>
    </xf>
    <xf numFmtId="0" fontId="3" fillId="0" borderId="0" xfId="103" applyFont="1" applyAlignment="1" applyProtection="1">
      <alignment horizontal="center"/>
      <protection locked="0"/>
    </xf>
    <xf numFmtId="0" fontId="3" fillId="0" borderId="0" xfId="103" applyFont="1" applyProtection="1">
      <alignment/>
      <protection locked="0"/>
    </xf>
    <xf numFmtId="0" fontId="6" fillId="33" borderId="0" xfId="82" applyFont="1" applyFill="1" applyBorder="1" applyAlignment="1" applyProtection="1">
      <alignment horizontal="center" vertical="center"/>
      <protection hidden="1"/>
    </xf>
    <xf numFmtId="0" fontId="6" fillId="33" borderId="0" xfId="86" applyFont="1" applyFill="1" applyBorder="1" applyAlignment="1" applyProtection="1">
      <alignment horizontal="center" vertical="center"/>
      <protection hidden="1"/>
    </xf>
    <xf numFmtId="49" fontId="6" fillId="33" borderId="0" xfId="82" applyNumberFormat="1" applyFont="1" applyFill="1" applyBorder="1" applyAlignment="1" applyProtection="1">
      <alignment horizontal="center" vertical="center"/>
      <protection hidden="1"/>
    </xf>
    <xf numFmtId="0" fontId="6" fillId="0" borderId="0" xfId="82" applyFont="1" applyFill="1" applyBorder="1" applyAlignment="1" applyProtection="1">
      <alignment horizontal="center" vertical="center"/>
      <protection hidden="1"/>
    </xf>
    <xf numFmtId="49" fontId="7" fillId="0" borderId="0" xfId="82" applyNumberFormat="1" applyFont="1" applyFill="1" applyBorder="1" applyAlignment="1" applyProtection="1">
      <alignment horizontal="right" vertical="center"/>
      <protection hidden="1"/>
    </xf>
    <xf numFmtId="0" fontId="8" fillId="0" borderId="0" xfId="82" applyFont="1" applyBorder="1" applyAlignment="1" applyProtection="1">
      <alignment horizontal="center" vertical="center"/>
      <protection locked="0"/>
    </xf>
    <xf numFmtId="0" fontId="8" fillId="0" borderId="0" xfId="82" applyFont="1" applyBorder="1" applyAlignment="1" applyProtection="1">
      <alignment vertical="center"/>
      <protection locked="0"/>
    </xf>
    <xf numFmtId="164" fontId="9" fillId="0" borderId="0" xfId="103" applyNumberFormat="1" applyFont="1" applyBorder="1" applyAlignment="1" applyProtection="1">
      <alignment horizontal="center" vertical="center"/>
      <protection hidden="1"/>
    </xf>
    <xf numFmtId="164" fontId="9" fillId="0" borderId="0" xfId="102" applyNumberFormat="1" applyFont="1" applyBorder="1" applyAlignment="1" applyProtection="1">
      <alignment horizontal="center" vertical="center"/>
      <protection hidden="1"/>
    </xf>
    <xf numFmtId="0" fontId="10" fillId="0" borderId="0" xfId="103" applyNumberFormat="1" applyFont="1" applyBorder="1" applyAlignment="1" applyProtection="1">
      <alignment horizontal="center" vertical="center"/>
      <protection hidden="1"/>
    </xf>
    <xf numFmtId="0" fontId="9" fillId="0" borderId="0" xfId="58" applyNumberFormat="1" applyFont="1" applyBorder="1" applyAlignment="1" applyProtection="1">
      <alignment horizontal="center" vertical="center"/>
      <protection hidden="1"/>
    </xf>
    <xf numFmtId="164" fontId="9" fillId="0" borderId="0" xfId="103" applyNumberFormat="1" applyFont="1" applyFill="1" applyBorder="1" applyAlignment="1" applyProtection="1">
      <alignment horizontal="center" vertical="center"/>
      <protection hidden="1"/>
    </xf>
    <xf numFmtId="49" fontId="10" fillId="0" borderId="0" xfId="82" applyNumberFormat="1" applyFont="1" applyFill="1" applyBorder="1" applyAlignment="1" applyProtection="1">
      <alignment horizontal="right" vertical="center"/>
      <protection hidden="1"/>
    </xf>
    <xf numFmtId="0" fontId="9" fillId="0" borderId="0" xfId="82" applyFont="1" applyBorder="1" applyAlignment="1" applyProtection="1">
      <alignment horizontal="center" vertical="center"/>
      <protection locked="0"/>
    </xf>
    <xf numFmtId="0" fontId="9" fillId="0" borderId="0" xfId="82" applyFont="1" applyBorder="1" applyAlignment="1" applyProtection="1">
      <alignment vertical="center"/>
      <protection locked="0"/>
    </xf>
    <xf numFmtId="0" fontId="9" fillId="0" borderId="0" xfId="82" applyFont="1" applyBorder="1" applyAlignment="1" applyProtection="1">
      <alignment vertical="center"/>
      <protection/>
    </xf>
    <xf numFmtId="0" fontId="6" fillId="33" borderId="0" xfId="82" applyFont="1" applyFill="1" applyAlignment="1" applyProtection="1">
      <alignment horizontal="center" vertical="center"/>
      <protection hidden="1"/>
    </xf>
    <xf numFmtId="0" fontId="6" fillId="33" borderId="0" xfId="86" applyFont="1" applyFill="1" applyAlignment="1" applyProtection="1">
      <alignment horizontal="center" vertical="center"/>
      <protection hidden="1"/>
    </xf>
    <xf numFmtId="49" fontId="6" fillId="33" borderId="0" xfId="82" applyNumberFormat="1" applyFont="1" applyFill="1" applyBorder="1" applyAlignment="1" applyProtection="1">
      <alignment horizontal="right" vertical="center"/>
      <protection hidden="1"/>
    </xf>
    <xf numFmtId="49" fontId="6" fillId="0" borderId="0" xfId="82" applyNumberFormat="1" applyFont="1" applyFill="1" applyBorder="1" applyAlignment="1" applyProtection="1">
      <alignment horizontal="right" vertical="center"/>
      <protection hidden="1"/>
    </xf>
    <xf numFmtId="0" fontId="8" fillId="0" borderId="0" xfId="82" applyFont="1" applyBorder="1" applyAlignment="1" applyProtection="1">
      <alignment vertical="center"/>
      <protection/>
    </xf>
    <xf numFmtId="49" fontId="9" fillId="0" borderId="10" xfId="82" applyNumberFormat="1" applyFont="1" applyBorder="1" applyAlignment="1" applyProtection="1">
      <alignment horizontal="center" vertical="center"/>
      <protection hidden="1"/>
    </xf>
    <xf numFmtId="49" fontId="9" fillId="0" borderId="10" xfId="86" applyNumberFormat="1" applyFont="1" applyBorder="1" applyAlignment="1" applyProtection="1">
      <alignment horizontal="center" vertical="center"/>
      <protection hidden="1"/>
    </xf>
    <xf numFmtId="0" fontId="9" fillId="0" borderId="10" xfId="58" applyNumberFormat="1" applyFont="1" applyBorder="1" applyAlignment="1" applyProtection="1">
      <alignment horizontal="center" vertical="center"/>
      <protection hidden="1"/>
    </xf>
    <xf numFmtId="49" fontId="9" fillId="0" borderId="10" xfId="82" applyNumberFormat="1" applyFont="1" applyBorder="1" applyAlignment="1" applyProtection="1">
      <alignment horizontal="right" vertical="center"/>
      <protection hidden="1"/>
    </xf>
    <xf numFmtId="49" fontId="9" fillId="0" borderId="0" xfId="82" applyNumberFormat="1" applyFont="1" applyFill="1" applyBorder="1" applyAlignment="1" applyProtection="1">
      <alignment horizontal="right" vertical="center"/>
      <protection hidden="1"/>
    </xf>
    <xf numFmtId="0" fontId="11" fillId="33" borderId="0" xfId="99" applyFont="1" applyFill="1" applyAlignment="1" applyProtection="1">
      <alignment horizontal="right" vertical="center"/>
      <protection hidden="1"/>
    </xf>
    <xf numFmtId="0" fontId="11" fillId="33" borderId="0" xfId="99" applyFont="1" applyFill="1" applyAlignment="1" applyProtection="1">
      <alignment horizontal="center" vertical="center"/>
      <protection hidden="1"/>
    </xf>
    <xf numFmtId="0" fontId="11" fillId="33" borderId="0" xfId="99" applyNumberFormat="1" applyFont="1" applyFill="1" applyAlignment="1" applyProtection="1">
      <alignment horizontal="center" vertical="center"/>
      <protection hidden="1"/>
    </xf>
    <xf numFmtId="0" fontId="11" fillId="0" borderId="0" xfId="99" applyNumberFormat="1" applyFont="1" applyFill="1" applyAlignment="1" applyProtection="1">
      <alignment horizontal="center" vertical="center"/>
      <protection hidden="1"/>
    </xf>
    <xf numFmtId="0" fontId="11" fillId="0" borderId="0" xfId="99" applyNumberFormat="1" applyFont="1" applyFill="1" applyBorder="1" applyAlignment="1" applyProtection="1">
      <alignment horizontal="center" vertical="center"/>
      <protection hidden="1"/>
    </xf>
    <xf numFmtId="0" fontId="8" fillId="0" borderId="0" xfId="99" applyFont="1" applyAlignment="1" applyProtection="1">
      <alignment horizontal="center" vertical="center"/>
      <protection locked="0"/>
    </xf>
    <xf numFmtId="0" fontId="8" fillId="0" borderId="0" xfId="99" applyFont="1" applyAlignment="1" applyProtection="1">
      <alignment vertical="center"/>
      <protection locked="0"/>
    </xf>
    <xf numFmtId="0" fontId="8" fillId="0" borderId="0" xfId="99" applyFont="1" applyAlignment="1" applyProtection="1">
      <alignment vertical="center"/>
      <protection/>
    </xf>
    <xf numFmtId="0" fontId="8" fillId="33" borderId="0" xfId="99" applyFont="1" applyFill="1" applyAlignment="1" applyProtection="1">
      <alignment horizontal="right" vertical="center"/>
      <protection locked="0"/>
    </xf>
    <xf numFmtId="0" fontId="8" fillId="0" borderId="0" xfId="99" applyFont="1" applyFill="1" applyAlignment="1" applyProtection="1">
      <alignment horizontal="left" vertical="center"/>
      <protection locked="0"/>
    </xf>
    <xf numFmtId="0" fontId="8" fillId="0" borderId="0" xfId="99" applyNumberFormat="1" applyFont="1" applyFill="1" applyAlignment="1" applyProtection="1">
      <alignment horizontal="center" vertical="center"/>
      <protection locked="0"/>
    </xf>
    <xf numFmtId="0" fontId="0" fillId="0" borderId="0" xfId="103">
      <alignment/>
      <protection/>
    </xf>
    <xf numFmtId="0" fontId="13" fillId="33" borderId="0" xfId="103" applyNumberFormat="1" applyFont="1" applyFill="1" applyBorder="1" applyAlignment="1" applyProtection="1">
      <alignment horizontal="center" vertical="center"/>
      <protection locked="0"/>
    </xf>
    <xf numFmtId="0" fontId="14" fillId="0" borderId="11" xfId="101" applyNumberFormat="1" applyFont="1" applyFill="1" applyBorder="1" applyAlignment="1" applyProtection="1">
      <alignment horizontal="right" vertical="center" shrinkToFit="1"/>
      <protection hidden="1"/>
    </xf>
    <xf numFmtId="0" fontId="14" fillId="0" borderId="12" xfId="101" applyNumberFormat="1" applyFont="1" applyFill="1" applyBorder="1" applyAlignment="1" applyProtection="1">
      <alignment horizontal="center" vertical="center"/>
      <protection hidden="1"/>
    </xf>
    <xf numFmtId="0" fontId="14" fillId="34" borderId="12" xfId="82" applyNumberFormat="1" applyFont="1" applyFill="1" applyBorder="1" applyAlignment="1" applyProtection="1">
      <alignment horizontal="center" vertical="center"/>
      <protection locked="0"/>
    </xf>
    <xf numFmtId="0" fontId="14" fillId="0" borderId="13" xfId="101" applyNumberFormat="1" applyFont="1" applyFill="1" applyBorder="1" applyAlignment="1" applyProtection="1">
      <alignment vertical="center"/>
      <protection hidden="1"/>
    </xf>
    <xf numFmtId="0" fontId="14" fillId="0" borderId="0" xfId="102" applyNumberFormat="1" applyFont="1" applyFill="1" applyBorder="1" applyAlignment="1" applyProtection="1">
      <alignment vertical="center"/>
      <protection hidden="1"/>
    </xf>
    <xf numFmtId="0" fontId="14" fillId="0" borderId="0" xfId="103" applyNumberFormat="1" applyFont="1" applyFill="1" applyAlignment="1" applyProtection="1">
      <alignment vertical="center"/>
      <protection locked="0"/>
    </xf>
    <xf numFmtId="0" fontId="15" fillId="0" borderId="0" xfId="83" applyFont="1" applyProtection="1">
      <alignment/>
      <protection hidden="1"/>
    </xf>
    <xf numFmtId="0" fontId="3" fillId="0" borderId="0" xfId="103" applyNumberFormat="1" applyFont="1" applyAlignment="1" applyProtection="1">
      <alignment horizontal="center" vertical="center"/>
      <protection locked="0"/>
    </xf>
    <xf numFmtId="0" fontId="14" fillId="0" borderId="0" xfId="99" applyNumberFormat="1" applyFont="1" applyAlignment="1" applyProtection="1">
      <alignment vertical="center"/>
      <protection hidden="1"/>
    </xf>
    <xf numFmtId="0" fontId="14" fillId="0" borderId="0" xfId="99" applyNumberFormat="1" applyFont="1" applyAlignment="1" applyProtection="1">
      <alignment vertical="center"/>
      <protection/>
    </xf>
    <xf numFmtId="0" fontId="3" fillId="0" borderId="0" xfId="103" applyNumberFormat="1" applyFont="1" applyAlignment="1" applyProtection="1">
      <alignment vertical="center"/>
      <protection locked="0"/>
    </xf>
    <xf numFmtId="0" fontId="14" fillId="33" borderId="0" xfId="103" applyNumberFormat="1" applyFont="1" applyFill="1" applyBorder="1" applyAlignment="1" applyProtection="1">
      <alignment horizontal="center" vertical="center"/>
      <protection locked="0"/>
    </xf>
    <xf numFmtId="0" fontId="14" fillId="0" borderId="14" xfId="99" applyNumberFormat="1" applyFont="1" applyFill="1" applyBorder="1" applyAlignment="1" applyProtection="1">
      <alignment horizontal="right" vertical="center" shrinkToFit="1"/>
      <protection hidden="1"/>
    </xf>
    <xf numFmtId="0" fontId="14" fillId="0" borderId="15" xfId="99" applyNumberFormat="1" applyFont="1" applyFill="1" applyBorder="1" applyAlignment="1" applyProtection="1">
      <alignment horizontal="center" vertical="center"/>
      <protection hidden="1"/>
    </xf>
    <xf numFmtId="0" fontId="14" fillId="34" borderId="15" xfId="99" applyNumberFormat="1" applyFont="1" applyFill="1" applyBorder="1" applyAlignment="1" applyProtection="1">
      <alignment horizontal="center" vertical="center"/>
      <protection locked="0"/>
    </xf>
    <xf numFmtId="0" fontId="14" fillId="0" borderId="16" xfId="99" applyNumberFormat="1" applyFont="1" applyFill="1" applyBorder="1" applyAlignment="1" applyProtection="1">
      <alignment vertical="center"/>
      <protection hidden="1"/>
    </xf>
    <xf numFmtId="0" fontId="14" fillId="0" borderId="0" xfId="99" applyNumberFormat="1" applyFont="1" applyFill="1" applyBorder="1" applyAlignment="1" applyProtection="1">
      <alignment vertical="center"/>
      <protection hidden="1"/>
    </xf>
    <xf numFmtId="0" fontId="64" fillId="0" borderId="0" xfId="103" applyNumberFormat="1" applyFont="1" applyFill="1" applyBorder="1" applyAlignment="1" applyProtection="1">
      <alignment horizontal="center" vertical="center" shrinkToFit="1"/>
      <protection/>
    </xf>
    <xf numFmtId="0" fontId="14" fillId="0" borderId="0" xfId="103" applyNumberFormat="1" applyFont="1" applyFill="1" applyBorder="1" applyAlignment="1" applyProtection="1">
      <alignment horizontal="center" vertical="center" shrinkToFit="1"/>
      <protection locked="0"/>
    </xf>
    <xf numFmtId="0" fontId="14" fillId="0" borderId="0" xfId="103" applyNumberFormat="1" applyFont="1" applyFill="1" applyAlignment="1" applyProtection="1">
      <alignment horizontal="center" vertical="center" shrinkToFit="1"/>
      <protection locked="0"/>
    </xf>
    <xf numFmtId="0" fontId="14" fillId="0" borderId="0" xfId="99" applyNumberFormat="1" applyFont="1" applyAlignment="1" applyProtection="1">
      <alignment vertical="center"/>
      <protection locked="0"/>
    </xf>
    <xf numFmtId="0" fontId="14" fillId="0" borderId="17" xfId="103" applyNumberFormat="1" applyFont="1" applyFill="1" applyBorder="1" applyAlignment="1" applyProtection="1">
      <alignment horizontal="center" vertical="center" shrinkToFit="1"/>
      <protection locked="0"/>
    </xf>
    <xf numFmtId="0" fontId="64" fillId="0" borderId="0" xfId="103" applyNumberFormat="1" applyFont="1" applyFill="1" applyBorder="1" applyAlignment="1" applyProtection="1">
      <alignment horizontal="center" vertical="center" shrinkToFit="1"/>
      <protection locked="0"/>
    </xf>
    <xf numFmtId="0" fontId="14" fillId="0" borderId="0" xfId="103" applyNumberFormat="1" applyFont="1" applyFill="1" applyBorder="1" applyAlignment="1" applyProtection="1">
      <alignment horizontal="right" vertical="center"/>
      <protection hidden="1"/>
    </xf>
    <xf numFmtId="0" fontId="14" fillId="0" borderId="0" xfId="103" applyNumberFormat="1" applyFont="1" applyFill="1" applyBorder="1" applyAlignment="1" applyProtection="1">
      <alignment horizontal="center" vertical="center"/>
      <protection hidden="1"/>
    </xf>
    <xf numFmtId="0" fontId="14" fillId="0" borderId="0" xfId="103" applyNumberFormat="1" applyFont="1" applyFill="1" applyBorder="1" applyAlignment="1" applyProtection="1">
      <alignment vertical="center"/>
      <protection hidden="1"/>
    </xf>
    <xf numFmtId="0" fontId="14" fillId="0" borderId="18" xfId="103" applyNumberFormat="1" applyFont="1" applyFill="1" applyBorder="1" applyAlignment="1" applyProtection="1">
      <alignment horizontal="center" vertical="center" shrinkToFit="1"/>
      <protection locked="0"/>
    </xf>
    <xf numFmtId="0" fontId="64" fillId="0" borderId="0" xfId="99" applyNumberFormat="1" applyFont="1" applyBorder="1" applyAlignment="1" applyProtection="1">
      <alignment horizontal="center" vertical="center" shrinkToFit="1"/>
      <protection hidden="1"/>
    </xf>
    <xf numFmtId="0" fontId="64" fillId="0" borderId="18" xfId="103" applyNumberFormat="1" applyFont="1" applyFill="1" applyBorder="1" applyAlignment="1" applyProtection="1">
      <alignment horizontal="center" vertical="center" shrinkToFit="1"/>
      <protection hidden="1"/>
    </xf>
    <xf numFmtId="0" fontId="64" fillId="0" borderId="19" xfId="103" applyNumberFormat="1" applyFont="1" applyFill="1" applyBorder="1" applyAlignment="1" applyProtection="1">
      <alignment horizontal="center" vertical="center" shrinkToFit="1"/>
      <protection hidden="1"/>
    </xf>
    <xf numFmtId="0" fontId="64" fillId="0" borderId="0" xfId="99" applyNumberFormat="1" applyFont="1" applyFill="1" applyBorder="1" applyAlignment="1" applyProtection="1">
      <alignment horizontal="center" vertical="center" shrinkToFit="1"/>
      <protection hidden="1"/>
    </xf>
    <xf numFmtId="0" fontId="64" fillId="0" borderId="19" xfId="103" applyNumberFormat="1" applyFont="1" applyBorder="1" applyAlignment="1" applyProtection="1">
      <alignment horizontal="center" vertical="center" shrinkToFit="1"/>
      <protection/>
    </xf>
    <xf numFmtId="0" fontId="64" fillId="0" borderId="0" xfId="103" applyNumberFormat="1" applyFont="1" applyFill="1" applyAlignment="1" applyProtection="1">
      <alignment horizontal="center" vertical="center" shrinkToFit="1"/>
      <protection locked="0"/>
    </xf>
    <xf numFmtId="0" fontId="64" fillId="0" borderId="19" xfId="103" applyNumberFormat="1" applyFont="1" applyFill="1" applyBorder="1" applyAlignment="1" applyProtection="1">
      <alignment horizontal="center" vertical="center" shrinkToFit="1"/>
      <protection locked="0"/>
    </xf>
    <xf numFmtId="0" fontId="13" fillId="0" borderId="11" xfId="99" applyNumberFormat="1" applyFont="1" applyFill="1" applyBorder="1" applyAlignment="1" applyProtection="1">
      <alignment horizontal="right" vertical="center" shrinkToFit="1"/>
      <protection hidden="1"/>
    </xf>
    <xf numFmtId="0" fontId="13" fillId="0" borderId="12" xfId="99" applyNumberFormat="1" applyFont="1" applyFill="1" applyBorder="1" applyAlignment="1" applyProtection="1">
      <alignment horizontal="center" vertical="center"/>
      <protection hidden="1"/>
    </xf>
    <xf numFmtId="0" fontId="13" fillId="34" borderId="12" xfId="99" applyNumberFormat="1" applyFont="1" applyFill="1" applyBorder="1" applyAlignment="1" applyProtection="1">
      <alignment horizontal="center" vertical="center"/>
      <protection locked="0"/>
    </xf>
    <xf numFmtId="0" fontId="13" fillId="0" borderId="13" xfId="99" applyNumberFormat="1" applyFont="1" applyFill="1" applyBorder="1" applyAlignment="1" applyProtection="1">
      <alignment vertical="center"/>
      <protection hidden="1"/>
    </xf>
    <xf numFmtId="0" fontId="64" fillId="0" borderId="0" xfId="103" applyNumberFormat="1" applyFont="1" applyFill="1" applyBorder="1" applyAlignment="1" applyProtection="1">
      <alignment horizontal="center" vertical="center" shrinkToFit="1"/>
      <protection hidden="1"/>
    </xf>
    <xf numFmtId="0" fontId="14" fillId="0" borderId="20" xfId="99" applyNumberFormat="1" applyFont="1" applyFill="1" applyBorder="1" applyAlignment="1" applyProtection="1">
      <alignment horizontal="right" vertical="center" shrinkToFit="1"/>
      <protection hidden="1"/>
    </xf>
    <xf numFmtId="0" fontId="14" fillId="0" borderId="10" xfId="99" applyNumberFormat="1" applyFont="1" applyFill="1" applyBorder="1" applyAlignment="1" applyProtection="1">
      <alignment horizontal="center" vertical="center"/>
      <protection hidden="1"/>
    </xf>
    <xf numFmtId="0" fontId="14" fillId="34" borderId="10" xfId="99" applyNumberFormat="1" applyFont="1" applyFill="1" applyBorder="1" applyAlignment="1" applyProtection="1">
      <alignment horizontal="center" vertical="center"/>
      <protection locked="0"/>
    </xf>
    <xf numFmtId="0" fontId="14" fillId="0" borderId="21" xfId="99" applyNumberFormat="1" applyFont="1" applyFill="1" applyBorder="1" applyAlignment="1" applyProtection="1">
      <alignment vertical="center"/>
      <protection hidden="1"/>
    </xf>
    <xf numFmtId="0" fontId="64" fillId="0" borderId="0" xfId="103" applyNumberFormat="1" applyFont="1" applyBorder="1" applyAlignment="1" applyProtection="1">
      <alignment horizontal="center" vertical="center" shrinkToFit="1"/>
      <protection/>
    </xf>
    <xf numFmtId="0" fontId="14" fillId="0" borderId="0" xfId="103" applyNumberFormat="1" applyFont="1" applyFill="1" applyBorder="1" applyAlignment="1" applyProtection="1">
      <alignment horizontal="right" vertical="center" shrinkToFit="1"/>
      <protection hidden="1"/>
    </xf>
    <xf numFmtId="0" fontId="14" fillId="0" borderId="0" xfId="99" applyNumberFormat="1" applyFont="1" applyFill="1" applyAlignment="1" applyProtection="1">
      <alignment vertical="center"/>
      <protection locked="0"/>
    </xf>
    <xf numFmtId="0" fontId="11" fillId="0" borderId="18" xfId="103" applyNumberFormat="1" applyFont="1" applyFill="1" applyBorder="1" applyAlignment="1" applyProtection="1">
      <alignment horizontal="center" vertical="center" shrinkToFit="1"/>
      <protection hidden="1"/>
    </xf>
    <xf numFmtId="0" fontId="11" fillId="0" borderId="0" xfId="103" applyNumberFormat="1" applyFont="1" applyFill="1" applyBorder="1" applyAlignment="1" applyProtection="1">
      <alignment horizontal="center" vertical="center" shrinkToFit="1"/>
      <protection locked="0"/>
    </xf>
    <xf numFmtId="0" fontId="64" fillId="0" borderId="0" xfId="99" applyNumberFormat="1" applyFont="1" applyAlignment="1" applyProtection="1">
      <alignment horizontal="center" vertical="center"/>
      <protection hidden="1"/>
    </xf>
    <xf numFmtId="0" fontId="14" fillId="0" borderId="0" xfId="103" applyNumberFormat="1" applyFont="1" applyAlignment="1" applyProtection="1">
      <alignment vertical="center"/>
      <protection locked="0"/>
    </xf>
    <xf numFmtId="0" fontId="3" fillId="0" borderId="0" xfId="99" applyNumberFormat="1" applyFont="1" applyAlignment="1" applyProtection="1">
      <alignment vertical="center"/>
      <protection/>
    </xf>
    <xf numFmtId="0" fontId="14" fillId="0" borderId="11" xfId="82" applyNumberFormat="1" applyFont="1" applyFill="1" applyBorder="1" applyAlignment="1" applyProtection="1">
      <alignment horizontal="right" vertical="center" shrinkToFit="1"/>
      <protection hidden="1"/>
    </xf>
    <xf numFmtId="0" fontId="14" fillId="0" borderId="12" xfId="82" applyNumberFormat="1" applyFont="1" applyFill="1" applyBorder="1" applyAlignment="1" applyProtection="1">
      <alignment horizontal="center" vertical="center"/>
      <protection hidden="1"/>
    </xf>
    <xf numFmtId="0" fontId="14" fillId="0" borderId="13" xfId="82" applyNumberFormat="1" applyFont="1" applyFill="1" applyBorder="1" applyAlignment="1" applyProtection="1">
      <alignment vertical="center"/>
      <protection hidden="1"/>
    </xf>
    <xf numFmtId="0" fontId="8" fillId="0" borderId="0" xfId="102" applyFont="1" applyAlignment="1" applyProtection="1">
      <alignment horizontal="center" vertical="center"/>
      <protection locked="0"/>
    </xf>
    <xf numFmtId="0" fontId="13" fillId="34" borderId="15" xfId="99" applyNumberFormat="1" applyFont="1" applyFill="1" applyBorder="1" applyAlignment="1" applyProtection="1">
      <alignment horizontal="center" vertical="center"/>
      <protection locked="0"/>
    </xf>
    <xf numFmtId="0" fontId="17" fillId="0" borderId="0" xfId="86" applyFont="1" applyProtection="1">
      <alignment/>
      <protection locked="0"/>
    </xf>
    <xf numFmtId="0" fontId="14" fillId="0" borderId="0" xfId="103" applyNumberFormat="1" applyFont="1" applyFill="1" applyBorder="1" applyAlignment="1" applyProtection="1">
      <alignment horizontal="center" vertical="center"/>
      <protection locked="0"/>
    </xf>
    <xf numFmtId="0" fontId="14" fillId="0" borderId="0" xfId="103" applyNumberFormat="1" applyFont="1" applyFill="1" applyAlignment="1" applyProtection="1">
      <alignment horizontal="center" vertical="center"/>
      <protection locked="0"/>
    </xf>
    <xf numFmtId="0" fontId="0" fillId="0" borderId="0" xfId="103" applyAlignment="1" applyProtection="1">
      <alignment vertical="center"/>
      <protection locked="0"/>
    </xf>
    <xf numFmtId="0" fontId="0" fillId="0" borderId="0" xfId="103" applyNumberFormat="1" applyAlignment="1" applyProtection="1">
      <alignment vertical="center"/>
      <protection locked="0"/>
    </xf>
    <xf numFmtId="0" fontId="0" fillId="0" borderId="0" xfId="103" applyAlignment="1" applyProtection="1">
      <alignment horizontal="center"/>
      <protection locked="0"/>
    </xf>
    <xf numFmtId="0" fontId="3" fillId="0" borderId="0" xfId="99" applyNumberFormat="1" applyFont="1" applyAlignment="1" applyProtection="1">
      <alignment vertical="center"/>
      <protection locked="0"/>
    </xf>
    <xf numFmtId="0" fontId="0" fillId="0" borderId="0" xfId="103" applyProtection="1">
      <alignment/>
      <protection locked="0"/>
    </xf>
    <xf numFmtId="49" fontId="7" fillId="33" borderId="22" xfId="82" applyNumberFormat="1" applyFont="1" applyFill="1" applyBorder="1" applyAlignment="1" applyProtection="1">
      <alignment horizontal="center" vertical="center"/>
      <protection locked="0"/>
    </xf>
    <xf numFmtId="49" fontId="7" fillId="33" borderId="23" xfId="82" applyNumberFormat="1" applyFont="1" applyFill="1" applyBorder="1" applyAlignment="1" applyProtection="1">
      <alignment horizontal="center" vertical="center"/>
      <protection locked="0"/>
    </xf>
    <xf numFmtId="49" fontId="7" fillId="33" borderId="12" xfId="82" applyNumberFormat="1" applyFont="1" applyFill="1" applyBorder="1" applyAlignment="1" applyProtection="1">
      <alignment horizontal="center" vertical="center"/>
      <protection locked="0"/>
    </xf>
    <xf numFmtId="0" fontId="3" fillId="0" borderId="0" xfId="82" applyAlignment="1" applyProtection="1">
      <alignment horizontal="center"/>
      <protection locked="0"/>
    </xf>
    <xf numFmtId="0" fontId="3" fillId="0" borderId="0" xfId="82" applyProtection="1">
      <alignment/>
      <protection locked="0"/>
    </xf>
    <xf numFmtId="0" fontId="11" fillId="35" borderId="24" xfId="82" applyNumberFormat="1" applyFont="1" applyFill="1" applyBorder="1" applyAlignment="1" applyProtection="1">
      <alignment horizontal="center" vertical="center"/>
      <protection hidden="1"/>
    </xf>
    <xf numFmtId="0" fontId="11" fillId="35" borderId="25" xfId="99" applyNumberFormat="1" applyFont="1" applyFill="1" applyBorder="1" applyAlignment="1" applyProtection="1">
      <alignment vertical="center"/>
      <protection hidden="1"/>
    </xf>
    <xf numFmtId="0" fontId="65" fillId="0" borderId="0" xfId="103" applyFont="1" applyAlignment="1">
      <alignment horizontal="center" vertical="center"/>
      <protection/>
    </xf>
    <xf numFmtId="49" fontId="11" fillId="35" borderId="0" xfId="82" applyNumberFormat="1" applyFont="1" applyFill="1" applyBorder="1" applyAlignment="1" applyProtection="1">
      <alignment horizontal="center" vertical="center"/>
      <protection locked="0"/>
    </xf>
    <xf numFmtId="0" fontId="11" fillId="35" borderId="26" xfId="82" applyNumberFormat="1" applyFont="1" applyFill="1" applyBorder="1" applyAlignment="1" applyProtection="1">
      <alignment horizontal="center" vertical="center"/>
      <protection hidden="1"/>
    </xf>
    <xf numFmtId="0" fontId="11" fillId="35" borderId="27" xfId="82" applyNumberFormat="1" applyFont="1" applyFill="1" applyBorder="1" applyAlignment="1" applyProtection="1">
      <alignment vertical="center"/>
      <protection hidden="1"/>
    </xf>
    <xf numFmtId="0" fontId="11" fillId="0" borderId="26" xfId="82" applyNumberFormat="1" applyFont="1" applyBorder="1" applyAlignment="1" applyProtection="1">
      <alignment horizontal="center" vertical="center"/>
      <protection hidden="1"/>
    </xf>
    <xf numFmtId="0" fontId="11" fillId="0" borderId="28" xfId="82" applyNumberFormat="1" applyFont="1" applyBorder="1" applyAlignment="1" applyProtection="1">
      <alignment horizontal="center" vertical="center"/>
      <protection hidden="1"/>
    </xf>
    <xf numFmtId="0" fontId="11" fillId="0" borderId="29" xfId="82" applyFont="1" applyBorder="1" applyAlignment="1" applyProtection="1">
      <alignment vertical="center"/>
      <protection hidden="1"/>
    </xf>
    <xf numFmtId="0" fontId="11" fillId="35" borderId="30" xfId="82" applyNumberFormat="1" applyFont="1" applyFill="1" applyBorder="1" applyAlignment="1" applyProtection="1">
      <alignment horizontal="center" vertical="center"/>
      <protection hidden="1"/>
    </xf>
    <xf numFmtId="49" fontId="11" fillId="35" borderId="10" xfId="82" applyNumberFormat="1" applyFont="1" applyFill="1" applyBorder="1" applyAlignment="1" applyProtection="1">
      <alignment horizontal="center" vertical="center"/>
      <protection locked="0"/>
    </xf>
    <xf numFmtId="0" fontId="8" fillId="0" borderId="0" xfId="82" applyFont="1" applyAlignment="1" applyProtection="1">
      <alignment horizontal="center" vertical="center"/>
      <protection locked="0"/>
    </xf>
    <xf numFmtId="0" fontId="17" fillId="0" borderId="0" xfId="82" applyFont="1" applyProtection="1">
      <alignment/>
      <protection locked="0"/>
    </xf>
    <xf numFmtId="0" fontId="15" fillId="0" borderId="0" xfId="82" applyFont="1" applyProtection="1">
      <alignment/>
      <protection locked="0"/>
    </xf>
    <xf numFmtId="0" fontId="8" fillId="0" borderId="0" xfId="103" applyFont="1" applyAlignment="1" applyProtection="1">
      <alignment horizontal="center" vertical="center"/>
      <protection locked="0"/>
    </xf>
    <xf numFmtId="0" fontId="8" fillId="0" borderId="0" xfId="103" applyNumberFormat="1" applyFont="1" applyAlignment="1" applyProtection="1">
      <alignment horizontal="center" vertical="center"/>
      <protection locked="0"/>
    </xf>
    <xf numFmtId="0" fontId="0" fillId="0" borderId="0" xfId="103" applyNumberFormat="1" applyProtection="1">
      <alignment/>
      <protection locked="0"/>
    </xf>
    <xf numFmtId="14" fontId="0" fillId="0" borderId="0" xfId="103" applyNumberFormat="1" applyProtection="1">
      <alignment/>
      <protection locked="0"/>
    </xf>
    <xf numFmtId="0" fontId="4" fillId="0" borderId="0" xfId="81" applyFont="1" applyBorder="1" applyAlignment="1" applyProtection="1">
      <alignment horizontal="center" vertical="top"/>
      <protection locked="0"/>
    </xf>
    <xf numFmtId="0" fontId="4" fillId="0" borderId="0" xfId="81" applyFont="1" applyBorder="1" applyAlignment="1" applyProtection="1">
      <alignment vertical="top"/>
      <protection locked="0"/>
    </xf>
    <xf numFmtId="0" fontId="3" fillId="0" borderId="0" xfId="81" applyFont="1" applyAlignment="1" applyProtection="1">
      <alignment horizontal="center"/>
      <protection locked="0"/>
    </xf>
    <xf numFmtId="0" fontId="3" fillId="0" borderId="0" xfId="81" applyFont="1" applyProtection="1">
      <alignment/>
      <protection locked="0"/>
    </xf>
    <xf numFmtId="0" fontId="6" fillId="33" borderId="0" xfId="81" applyFont="1" applyFill="1" applyBorder="1" applyAlignment="1" applyProtection="1">
      <alignment horizontal="center" vertical="center"/>
      <protection hidden="1"/>
    </xf>
    <xf numFmtId="49" fontId="6" fillId="33" borderId="0" xfId="81" applyNumberFormat="1" applyFont="1" applyFill="1" applyBorder="1" applyAlignment="1" applyProtection="1">
      <alignment horizontal="center" vertical="center"/>
      <protection hidden="1"/>
    </xf>
    <xf numFmtId="0" fontId="6" fillId="0" borderId="0" xfId="81" applyFont="1" applyFill="1" applyBorder="1" applyAlignment="1" applyProtection="1">
      <alignment horizontal="center" vertical="center"/>
      <protection hidden="1"/>
    </xf>
    <xf numFmtId="49" fontId="7" fillId="0" borderId="0" xfId="81" applyNumberFormat="1" applyFont="1" applyFill="1" applyBorder="1" applyAlignment="1" applyProtection="1">
      <alignment horizontal="right" vertical="center"/>
      <protection hidden="1"/>
    </xf>
    <xf numFmtId="0" fontId="8" fillId="0" borderId="0" xfId="81" applyFont="1" applyBorder="1" applyAlignment="1" applyProtection="1">
      <alignment horizontal="center" vertical="center"/>
      <protection locked="0"/>
    </xf>
    <xf numFmtId="0" fontId="8" fillId="0" borderId="0" xfId="81" applyFont="1" applyBorder="1" applyAlignment="1" applyProtection="1">
      <alignment vertical="center"/>
      <protection locked="0"/>
    </xf>
    <xf numFmtId="164" fontId="9" fillId="0" borderId="0" xfId="81" applyNumberFormat="1" applyFont="1" applyBorder="1" applyAlignment="1" applyProtection="1">
      <alignment horizontal="center" vertical="center"/>
      <protection hidden="1"/>
    </xf>
    <xf numFmtId="0" fontId="10" fillId="0" borderId="0" xfId="81" applyNumberFormat="1" applyFont="1" applyBorder="1" applyAlignment="1" applyProtection="1">
      <alignment horizontal="center" vertical="center"/>
      <protection hidden="1"/>
    </xf>
    <xf numFmtId="0" fontId="9" fillId="0" borderId="0" xfId="55" applyNumberFormat="1" applyFont="1" applyBorder="1" applyAlignment="1" applyProtection="1">
      <alignment horizontal="center" vertical="center"/>
      <protection hidden="1"/>
    </xf>
    <xf numFmtId="164" fontId="9" fillId="0" borderId="0" xfId="81" applyNumberFormat="1" applyFont="1" applyFill="1" applyBorder="1" applyAlignment="1" applyProtection="1">
      <alignment horizontal="center" vertical="center"/>
      <protection hidden="1"/>
    </xf>
    <xf numFmtId="49" fontId="10" fillId="0" borderId="0" xfId="81" applyNumberFormat="1" applyFont="1" applyFill="1" applyBorder="1" applyAlignment="1" applyProtection="1">
      <alignment horizontal="right" vertical="center"/>
      <protection hidden="1"/>
    </xf>
    <xf numFmtId="0" fontId="9" fillId="0" borderId="0" xfId="81" applyFont="1" applyBorder="1" applyAlignment="1" applyProtection="1">
      <alignment horizontal="center" vertical="center"/>
      <protection locked="0"/>
    </xf>
    <xf numFmtId="0" fontId="9" fillId="0" borderId="0" xfId="81" applyFont="1" applyBorder="1" applyAlignment="1" applyProtection="1">
      <alignment vertical="center"/>
      <protection locked="0"/>
    </xf>
    <xf numFmtId="0" fontId="9" fillId="0" borderId="0" xfId="81" applyFont="1" applyBorder="1" applyAlignment="1" applyProtection="1">
      <alignment vertical="center"/>
      <protection/>
    </xf>
    <xf numFmtId="0" fontId="6" fillId="33" borderId="0" xfId="81" applyFont="1" applyFill="1" applyAlignment="1" applyProtection="1">
      <alignment horizontal="center" vertical="center"/>
      <protection hidden="1"/>
    </xf>
    <xf numFmtId="49" fontId="6" fillId="33" borderId="0" xfId="81" applyNumberFormat="1" applyFont="1" applyFill="1" applyBorder="1" applyAlignment="1" applyProtection="1">
      <alignment horizontal="right" vertical="center"/>
      <protection hidden="1"/>
    </xf>
    <xf numFmtId="49" fontId="6" fillId="0" borderId="0" xfId="81" applyNumberFormat="1" applyFont="1" applyFill="1" applyBorder="1" applyAlignment="1" applyProtection="1">
      <alignment horizontal="right" vertical="center"/>
      <protection hidden="1"/>
    </xf>
    <xf numFmtId="0" fontId="8" fillId="0" borderId="0" xfId="81" applyFont="1" applyBorder="1" applyAlignment="1" applyProtection="1">
      <alignment vertical="center"/>
      <protection/>
    </xf>
    <xf numFmtId="49" fontId="9" fillId="0" borderId="10" xfId="81" applyNumberFormat="1" applyFont="1" applyBorder="1" applyAlignment="1" applyProtection="1">
      <alignment horizontal="center" vertical="center"/>
      <protection hidden="1"/>
    </xf>
    <xf numFmtId="0" fontId="9" fillId="0" borderId="10" xfId="55" applyNumberFormat="1" applyFont="1" applyBorder="1" applyAlignment="1" applyProtection="1">
      <alignment horizontal="center" vertical="center"/>
      <protection hidden="1"/>
    </xf>
    <xf numFmtId="49" fontId="9" fillId="0" borderId="10" xfId="81" applyNumberFormat="1" applyFont="1" applyBorder="1" applyAlignment="1" applyProtection="1">
      <alignment horizontal="right" vertical="center"/>
      <protection hidden="1"/>
    </xf>
    <xf numFmtId="49" fontId="9" fillId="0" borderId="0" xfId="81" applyNumberFormat="1" applyFont="1" applyFill="1" applyBorder="1" applyAlignment="1" applyProtection="1">
      <alignment horizontal="right" vertical="center"/>
      <protection hidden="1"/>
    </xf>
    <xf numFmtId="0" fontId="8" fillId="0" borderId="0" xfId="99" applyFont="1" applyFill="1" applyAlignment="1" applyProtection="1">
      <alignment horizontal="right" vertical="center"/>
      <protection locked="0"/>
    </xf>
    <xf numFmtId="0" fontId="8" fillId="0" borderId="0" xfId="99" applyFont="1" applyFill="1" applyAlignment="1" applyProtection="1">
      <alignment horizontal="center" vertical="center"/>
      <protection locked="0"/>
    </xf>
    <xf numFmtId="0" fontId="13" fillId="33" borderId="0" xfId="81" applyNumberFormat="1" applyFont="1" applyFill="1" applyBorder="1" applyAlignment="1" applyProtection="1">
      <alignment horizontal="center" vertical="center"/>
      <protection locked="0"/>
    </xf>
    <xf numFmtId="0" fontId="14" fillId="0" borderId="15" xfId="81" applyNumberFormat="1" applyFont="1" applyFill="1" applyBorder="1" applyAlignment="1" applyProtection="1">
      <alignment horizontal="right" vertical="center" shrinkToFit="1"/>
      <protection hidden="1"/>
    </xf>
    <xf numFmtId="0" fontId="14" fillId="0" borderId="15" xfId="81" applyNumberFormat="1" applyFont="1" applyFill="1" applyBorder="1" applyAlignment="1" applyProtection="1">
      <alignment horizontal="center" vertical="center"/>
      <protection hidden="1"/>
    </xf>
    <xf numFmtId="0" fontId="18" fillId="34" borderId="15" xfId="81" applyNumberFormat="1" applyFont="1" applyFill="1" applyBorder="1" applyAlignment="1" applyProtection="1">
      <alignment horizontal="center" vertical="center"/>
      <protection locked="0"/>
    </xf>
    <xf numFmtId="0" fontId="14" fillId="0" borderId="15" xfId="81" applyNumberFormat="1" applyFont="1" applyFill="1" applyBorder="1" applyAlignment="1" applyProtection="1">
      <alignment vertical="center"/>
      <protection hidden="1"/>
    </xf>
    <xf numFmtId="0" fontId="14" fillId="0" borderId="0" xfId="81" applyNumberFormat="1" applyFont="1" applyFill="1" applyAlignment="1" applyProtection="1">
      <alignment vertical="center"/>
      <protection locked="0"/>
    </xf>
    <xf numFmtId="0" fontId="15" fillId="0" borderId="0" xfId="81" applyFont="1" applyProtection="1">
      <alignment/>
      <protection hidden="1"/>
    </xf>
    <xf numFmtId="0" fontId="3" fillId="0" borderId="0" xfId="81" applyNumberFormat="1" applyFont="1" applyAlignment="1" applyProtection="1">
      <alignment horizontal="center" vertical="center"/>
      <protection locked="0"/>
    </xf>
    <xf numFmtId="0" fontId="3" fillId="0" borderId="0" xfId="81" applyNumberFormat="1" applyFont="1" applyAlignment="1" applyProtection="1">
      <alignment vertical="center"/>
      <protection locked="0"/>
    </xf>
    <xf numFmtId="0" fontId="14" fillId="33" borderId="0" xfId="81" applyNumberFormat="1" applyFont="1" applyFill="1" applyBorder="1" applyAlignment="1" applyProtection="1">
      <alignment horizontal="center" vertical="center"/>
      <protection locked="0"/>
    </xf>
    <xf numFmtId="0" fontId="14" fillId="0" borderId="0" xfId="81" applyNumberFormat="1" applyFont="1" applyFill="1" applyBorder="1" applyAlignment="1" applyProtection="1">
      <alignment horizontal="right" vertical="center"/>
      <protection hidden="1"/>
    </xf>
    <xf numFmtId="0" fontId="14" fillId="0" borderId="0" xfId="81" applyNumberFormat="1" applyFont="1" applyFill="1" applyAlignment="1" applyProtection="1">
      <alignment horizontal="center" vertical="center"/>
      <protection hidden="1"/>
    </xf>
    <xf numFmtId="0" fontId="14" fillId="0" borderId="0" xfId="81" applyNumberFormat="1" applyFont="1" applyFill="1" applyAlignment="1" applyProtection="1">
      <alignment horizontal="center" vertical="center"/>
      <protection locked="0"/>
    </xf>
    <xf numFmtId="0" fontId="14" fillId="0" borderId="17" xfId="81" applyNumberFormat="1" applyFont="1" applyFill="1" applyBorder="1" applyAlignment="1" applyProtection="1">
      <alignment vertical="center"/>
      <protection hidden="1"/>
    </xf>
    <xf numFmtId="0" fontId="16" fillId="0" borderId="15" xfId="81" applyNumberFormat="1" applyFont="1" applyFill="1" applyBorder="1" applyAlignment="1" applyProtection="1">
      <alignment horizontal="center" vertical="center" shrinkToFit="1"/>
      <protection locked="0"/>
    </xf>
    <xf numFmtId="0" fontId="64" fillId="0" borderId="0" xfId="81" applyNumberFormat="1" applyFont="1" applyFill="1" applyBorder="1" applyAlignment="1" applyProtection="1">
      <alignment horizontal="center" vertical="center" shrinkToFit="1"/>
      <protection/>
    </xf>
    <xf numFmtId="0" fontId="14" fillId="0" borderId="0" xfId="81" applyNumberFormat="1" applyFont="1" applyFill="1" applyBorder="1" applyAlignment="1" applyProtection="1">
      <alignment horizontal="center" vertical="center" shrinkToFit="1"/>
      <protection locked="0"/>
    </xf>
    <xf numFmtId="0" fontId="14" fillId="0" borderId="0" xfId="81" applyNumberFormat="1" applyFont="1" applyFill="1" applyAlignment="1" applyProtection="1">
      <alignment horizontal="center" vertical="center" shrinkToFit="1"/>
      <protection locked="0"/>
    </xf>
    <xf numFmtId="0" fontId="14" fillId="0" borderId="31" xfId="81" applyNumberFormat="1" applyFont="1" applyFill="1" applyBorder="1" applyAlignment="1" applyProtection="1">
      <alignment vertical="center"/>
      <protection hidden="1"/>
    </xf>
    <xf numFmtId="0" fontId="14" fillId="0" borderId="17" xfId="81" applyNumberFormat="1" applyFont="1" applyFill="1" applyBorder="1" applyAlignment="1" applyProtection="1">
      <alignment horizontal="center" vertical="center" shrinkToFit="1"/>
      <protection locked="0"/>
    </xf>
    <xf numFmtId="0" fontId="64" fillId="0" borderId="0" xfId="81" applyNumberFormat="1" applyFont="1" applyFill="1" applyBorder="1" applyAlignment="1" applyProtection="1">
      <alignment horizontal="center" vertical="center" shrinkToFit="1"/>
      <protection locked="0"/>
    </xf>
    <xf numFmtId="0" fontId="18" fillId="0" borderId="0" xfId="81" applyNumberFormat="1" applyFont="1" applyFill="1" applyAlignment="1" applyProtection="1">
      <alignment horizontal="center" vertical="center"/>
      <protection locked="0"/>
    </xf>
    <xf numFmtId="0" fontId="14" fillId="0" borderId="0" xfId="81" applyNumberFormat="1" applyFont="1" applyFill="1" applyAlignment="1" applyProtection="1">
      <alignment vertical="center"/>
      <protection hidden="1"/>
    </xf>
    <xf numFmtId="0" fontId="14" fillId="0" borderId="18" xfId="81" applyNumberFormat="1" applyFont="1" applyFill="1" applyBorder="1" applyAlignment="1" applyProtection="1">
      <alignment horizontal="center" vertical="center" shrinkToFit="1"/>
      <protection locked="0"/>
    </xf>
    <xf numFmtId="0" fontId="14" fillId="0" borderId="15" xfId="81" applyNumberFormat="1" applyFont="1" applyBorder="1" applyAlignment="1" applyProtection="1">
      <alignment horizontal="center" vertical="center" shrinkToFit="1"/>
      <protection locked="0"/>
    </xf>
    <xf numFmtId="0" fontId="64" fillId="0" borderId="18" xfId="81" applyNumberFormat="1" applyFont="1" applyFill="1" applyBorder="1" applyAlignment="1" applyProtection="1">
      <alignment horizontal="center" vertical="center" shrinkToFit="1"/>
      <protection hidden="1"/>
    </xf>
    <xf numFmtId="0" fontId="64" fillId="0" borderId="19" xfId="81" applyNumberFormat="1" applyFont="1" applyFill="1" applyBorder="1" applyAlignment="1" applyProtection="1">
      <alignment horizontal="center" vertical="center" shrinkToFit="1"/>
      <protection hidden="1"/>
    </xf>
    <xf numFmtId="0" fontId="14" fillId="0" borderId="31" xfId="81" applyNumberFormat="1" applyFont="1" applyBorder="1" applyAlignment="1" applyProtection="1">
      <alignment horizontal="center" vertical="center" shrinkToFit="1"/>
      <protection locked="0"/>
    </xf>
    <xf numFmtId="0" fontId="64" fillId="0" borderId="19" xfId="81" applyNumberFormat="1" applyFont="1" applyBorder="1" applyAlignment="1" applyProtection="1">
      <alignment horizontal="center" vertical="center" shrinkToFit="1"/>
      <protection/>
    </xf>
    <xf numFmtId="0" fontId="64" fillId="0" borderId="0" xfId="81" applyNumberFormat="1" applyFont="1" applyFill="1" applyAlignment="1" applyProtection="1">
      <alignment horizontal="center" vertical="center" shrinkToFit="1"/>
      <protection locked="0"/>
    </xf>
    <xf numFmtId="0" fontId="64" fillId="0" borderId="19" xfId="81" applyNumberFormat="1" applyFont="1" applyFill="1" applyBorder="1" applyAlignment="1" applyProtection="1">
      <alignment horizontal="center" vertical="center" shrinkToFit="1"/>
      <protection locked="0"/>
    </xf>
    <xf numFmtId="0" fontId="64" fillId="0" borderId="0" xfId="81" applyNumberFormat="1" applyFont="1" applyFill="1" applyBorder="1" applyAlignment="1" applyProtection="1">
      <alignment horizontal="center" vertical="center" shrinkToFit="1"/>
      <protection hidden="1"/>
    </xf>
    <xf numFmtId="0" fontId="64" fillId="0" borderId="0" xfId="81" applyNumberFormat="1" applyFont="1" applyBorder="1" applyAlignment="1" applyProtection="1">
      <alignment horizontal="center" vertical="center" shrinkToFit="1"/>
      <protection/>
    </xf>
    <xf numFmtId="0" fontId="11" fillId="0" borderId="18" xfId="81" applyNumberFormat="1" applyFont="1" applyFill="1" applyBorder="1" applyAlignment="1" applyProtection="1">
      <alignment horizontal="center" vertical="center" shrinkToFit="1"/>
      <protection hidden="1"/>
    </xf>
    <xf numFmtId="0" fontId="11" fillId="0" borderId="0" xfId="81" applyNumberFormat="1" applyFont="1" applyFill="1" applyBorder="1" applyAlignment="1" applyProtection="1">
      <alignment horizontal="center" vertical="center" shrinkToFit="1"/>
      <protection locked="0"/>
    </xf>
    <xf numFmtId="0" fontId="14" fillId="0" borderId="0" xfId="81" applyNumberFormat="1" applyFont="1" applyAlignment="1" applyProtection="1">
      <alignment vertical="center"/>
      <protection locked="0"/>
    </xf>
    <xf numFmtId="0" fontId="14" fillId="0" borderId="0" xfId="81" applyNumberFormat="1" applyFont="1" applyFill="1" applyBorder="1" applyAlignment="1" applyProtection="1">
      <alignment horizontal="center" vertical="center"/>
      <protection locked="0"/>
    </xf>
    <xf numFmtId="0" fontId="3" fillId="0" borderId="0" xfId="81" applyAlignment="1" applyProtection="1">
      <alignment vertical="center"/>
      <protection locked="0"/>
    </xf>
    <xf numFmtId="0" fontId="3" fillId="0" borderId="0" xfId="81" applyNumberFormat="1" applyAlignment="1" applyProtection="1">
      <alignment vertical="center"/>
      <protection locked="0"/>
    </xf>
    <xf numFmtId="0" fontId="3" fillId="0" borderId="0" xfId="81" applyAlignment="1" applyProtection="1">
      <alignment horizontal="center"/>
      <protection locked="0"/>
    </xf>
    <xf numFmtId="0" fontId="3" fillId="0" borderId="0" xfId="81" applyProtection="1">
      <alignment/>
      <protection locked="0"/>
    </xf>
    <xf numFmtId="49" fontId="7" fillId="33" borderId="22" xfId="81" applyNumberFormat="1" applyFont="1" applyFill="1" applyBorder="1" applyAlignment="1" applyProtection="1">
      <alignment horizontal="center" vertical="center"/>
      <protection locked="0"/>
    </xf>
    <xf numFmtId="49" fontId="7" fillId="33" borderId="23" xfId="81" applyNumberFormat="1" applyFont="1" applyFill="1" applyBorder="1" applyAlignment="1" applyProtection="1">
      <alignment horizontal="center" vertical="center"/>
      <protection locked="0"/>
    </xf>
    <xf numFmtId="49" fontId="7" fillId="33" borderId="12" xfId="81" applyNumberFormat="1" applyFont="1" applyFill="1" applyBorder="1" applyAlignment="1" applyProtection="1">
      <alignment horizontal="center" vertical="center"/>
      <protection locked="0"/>
    </xf>
    <xf numFmtId="0" fontId="11" fillId="35" borderId="24" xfId="81" applyNumberFormat="1" applyFont="1" applyFill="1" applyBorder="1" applyAlignment="1" applyProtection="1">
      <alignment horizontal="center" vertical="center"/>
      <protection hidden="1"/>
    </xf>
    <xf numFmtId="49" fontId="11" fillId="35" borderId="0" xfId="81" applyNumberFormat="1" applyFont="1" applyFill="1" applyBorder="1" applyAlignment="1" applyProtection="1">
      <alignment horizontal="center" vertical="center"/>
      <protection locked="0"/>
    </xf>
    <xf numFmtId="0" fontId="11" fillId="35" borderId="26" xfId="81" applyNumberFormat="1" applyFont="1" applyFill="1" applyBorder="1" applyAlignment="1" applyProtection="1">
      <alignment horizontal="center" vertical="center"/>
      <protection hidden="1"/>
    </xf>
    <xf numFmtId="0" fontId="11" fillId="35" borderId="27" xfId="81" applyNumberFormat="1" applyFont="1" applyFill="1" applyBorder="1" applyAlignment="1" applyProtection="1">
      <alignment vertical="center"/>
      <protection hidden="1"/>
    </xf>
    <xf numFmtId="0" fontId="11" fillId="0" borderId="26" xfId="81" applyNumberFormat="1" applyFont="1" applyBorder="1" applyAlignment="1" applyProtection="1">
      <alignment horizontal="center" vertical="center"/>
      <protection hidden="1"/>
    </xf>
    <xf numFmtId="0" fontId="11" fillId="0" borderId="27" xfId="81" applyFont="1" applyBorder="1" applyAlignment="1" applyProtection="1">
      <alignment vertical="center"/>
      <protection hidden="1"/>
    </xf>
    <xf numFmtId="0" fontId="11" fillId="0" borderId="28" xfId="81" applyNumberFormat="1" applyFont="1" applyBorder="1" applyAlignment="1" applyProtection="1">
      <alignment horizontal="center" vertical="center"/>
      <protection hidden="1"/>
    </xf>
    <xf numFmtId="0" fontId="11" fillId="0" borderId="29" xfId="81" applyFont="1" applyBorder="1" applyAlignment="1" applyProtection="1">
      <alignment vertical="center"/>
      <protection hidden="1"/>
    </xf>
    <xf numFmtId="49" fontId="11" fillId="35" borderId="10" xfId="81" applyNumberFormat="1" applyFont="1" applyFill="1" applyBorder="1" applyAlignment="1" applyProtection="1">
      <alignment horizontal="center" vertical="center"/>
      <protection locked="0"/>
    </xf>
    <xf numFmtId="0" fontId="8" fillId="0" borderId="0" xfId="81" applyFont="1" applyAlignment="1" applyProtection="1">
      <alignment horizontal="center" vertical="center"/>
      <protection locked="0"/>
    </xf>
    <xf numFmtId="0" fontId="17" fillId="0" borderId="0" xfId="81" applyFont="1" applyProtection="1">
      <alignment/>
      <protection locked="0"/>
    </xf>
    <xf numFmtId="0" fontId="15" fillId="0" borderId="0" xfId="81" applyFont="1" applyProtection="1">
      <alignment/>
      <protection locked="0"/>
    </xf>
    <xf numFmtId="0" fontId="8" fillId="0" borderId="0" xfId="81" applyNumberFormat="1" applyFont="1" applyAlignment="1" applyProtection="1">
      <alignment horizontal="center" vertical="center"/>
      <protection locked="0"/>
    </xf>
    <xf numFmtId="0" fontId="3" fillId="0" borderId="0" xfId="81" applyNumberFormat="1" applyProtection="1">
      <alignment/>
      <protection locked="0"/>
    </xf>
    <xf numFmtId="14" fontId="3" fillId="0" borderId="0" xfId="81" applyNumberFormat="1" applyProtection="1">
      <alignment/>
      <protection locked="0"/>
    </xf>
    <xf numFmtId="0" fontId="9" fillId="0" borderId="0" xfId="81" applyFont="1" applyBorder="1" applyAlignment="1" applyProtection="1">
      <alignment vertical="center"/>
      <protection hidden="1"/>
    </xf>
    <xf numFmtId="0" fontId="8" fillId="0" borderId="0" xfId="81" applyFont="1" applyBorder="1" applyAlignment="1" applyProtection="1">
      <alignment vertical="center"/>
      <protection hidden="1"/>
    </xf>
    <xf numFmtId="49" fontId="10" fillId="0" borderId="10" xfId="81" applyNumberFormat="1" applyFont="1" applyFill="1" applyBorder="1" applyAlignment="1" applyProtection="1">
      <alignment horizontal="right" vertical="center"/>
      <protection hidden="1"/>
    </xf>
    <xf numFmtId="49" fontId="11" fillId="33" borderId="0" xfId="99" applyNumberFormat="1" applyFont="1" applyFill="1" applyAlignment="1" applyProtection="1">
      <alignment horizontal="right" vertical="center"/>
      <protection hidden="1"/>
    </xf>
    <xf numFmtId="49" fontId="11" fillId="33" borderId="0" xfId="99" applyNumberFormat="1" applyFont="1" applyFill="1" applyAlignment="1" applyProtection="1">
      <alignment horizontal="center" vertical="center"/>
      <protection hidden="1"/>
    </xf>
    <xf numFmtId="0" fontId="8" fillId="0" borderId="0" xfId="99" applyFont="1" applyAlignment="1" applyProtection="1">
      <alignment vertical="center"/>
      <protection hidden="1"/>
    </xf>
    <xf numFmtId="49" fontId="8" fillId="33" borderId="0" xfId="99" applyNumberFormat="1" applyFont="1" applyFill="1" applyAlignment="1" applyProtection="1">
      <alignment horizontal="right" vertical="center"/>
      <protection locked="0"/>
    </xf>
    <xf numFmtId="49" fontId="8" fillId="0" borderId="0" xfId="99" applyNumberFormat="1" applyFont="1" applyFill="1" applyAlignment="1" applyProtection="1">
      <alignment horizontal="center" vertical="center"/>
      <protection locked="0"/>
    </xf>
    <xf numFmtId="49" fontId="8" fillId="0" borderId="0" xfId="99" applyNumberFormat="1" applyFont="1" applyFill="1" applyAlignment="1" applyProtection="1">
      <alignment horizontal="left" vertical="center"/>
      <protection locked="0"/>
    </xf>
    <xf numFmtId="0" fontId="13" fillId="33" borderId="0" xfId="99" applyNumberFormat="1" applyFont="1" applyFill="1" applyBorder="1" applyAlignment="1" applyProtection="1">
      <alignment horizontal="center" vertical="center"/>
      <protection locked="0"/>
    </xf>
    <xf numFmtId="0" fontId="14" fillId="35" borderId="0" xfId="99" applyNumberFormat="1" applyFont="1" applyFill="1" applyAlignment="1" applyProtection="1">
      <alignment vertical="center"/>
      <protection locked="0"/>
    </xf>
    <xf numFmtId="0" fontId="14" fillId="33" borderId="0" xfId="99" applyNumberFormat="1" applyFont="1" applyFill="1" applyBorder="1" applyAlignment="1" applyProtection="1">
      <alignment horizontal="center" vertical="center"/>
      <protection locked="0"/>
    </xf>
    <xf numFmtId="0" fontId="14" fillId="0" borderId="0" xfId="99" applyNumberFormat="1" applyFont="1" applyFill="1" applyAlignment="1" applyProtection="1">
      <alignment horizontal="right" vertical="center" shrinkToFit="1"/>
      <protection hidden="1"/>
    </xf>
    <xf numFmtId="0" fontId="14" fillId="0" borderId="0" xfId="99" applyNumberFormat="1" applyFont="1" applyFill="1" applyAlignment="1" applyProtection="1">
      <alignment horizontal="center" vertical="center"/>
      <protection hidden="1"/>
    </xf>
    <xf numFmtId="0" fontId="18" fillId="0" borderId="0" xfId="99" applyNumberFormat="1" applyFont="1" applyFill="1" applyAlignment="1" applyProtection="1">
      <alignment horizontal="center" vertical="center"/>
      <protection locked="0"/>
    </xf>
    <xf numFmtId="0" fontId="14" fillId="0" borderId="17" xfId="99" applyNumberFormat="1" applyFont="1" applyFill="1" applyBorder="1" applyAlignment="1" applyProtection="1">
      <alignment vertical="center"/>
      <protection hidden="1"/>
    </xf>
    <xf numFmtId="0" fontId="14" fillId="35" borderId="15" xfId="99" applyNumberFormat="1" applyFont="1" applyFill="1" applyBorder="1" applyAlignment="1" applyProtection="1">
      <alignment horizontal="center" vertical="center" shrinkToFit="1"/>
      <protection locked="0"/>
    </xf>
    <xf numFmtId="0" fontId="64" fillId="35" borderId="0" xfId="99" applyNumberFormat="1" applyFont="1" applyFill="1" applyBorder="1" applyAlignment="1" applyProtection="1">
      <alignment horizontal="center" vertical="center" shrinkToFit="1"/>
      <protection hidden="1"/>
    </xf>
    <xf numFmtId="0" fontId="14" fillId="35" borderId="0" xfId="99" applyNumberFormat="1" applyFont="1" applyFill="1" applyAlignment="1" applyProtection="1">
      <alignment horizontal="center" vertical="center" shrinkToFit="1"/>
      <protection locked="0"/>
    </xf>
    <xf numFmtId="0" fontId="14" fillId="35" borderId="17" xfId="99" applyNumberFormat="1" applyFont="1" applyFill="1" applyBorder="1" applyAlignment="1" applyProtection="1">
      <alignment horizontal="center" vertical="center" shrinkToFit="1"/>
      <protection locked="0"/>
    </xf>
    <xf numFmtId="0" fontId="14" fillId="0" borderId="0" xfId="99" applyNumberFormat="1" applyFont="1" applyFill="1" applyAlignment="1" applyProtection="1">
      <alignment vertical="center"/>
      <protection hidden="1"/>
    </xf>
    <xf numFmtId="0" fontId="19" fillId="35" borderId="18" xfId="99" applyNumberFormat="1" applyFont="1" applyFill="1" applyBorder="1" applyAlignment="1" applyProtection="1">
      <alignment horizontal="center" vertical="center" shrinkToFit="1"/>
      <protection locked="0"/>
    </xf>
    <xf numFmtId="0" fontId="64" fillId="35" borderId="18" xfId="99" applyNumberFormat="1" applyFont="1" applyFill="1" applyBorder="1" applyAlignment="1" applyProtection="1">
      <alignment horizontal="center" vertical="center" shrinkToFit="1"/>
      <protection hidden="1"/>
    </xf>
    <xf numFmtId="0" fontId="14" fillId="0" borderId="0" xfId="99" applyNumberFormat="1" applyFont="1" applyFill="1" applyBorder="1" applyAlignment="1" applyProtection="1">
      <alignment horizontal="right" vertical="center" shrinkToFit="1"/>
      <protection hidden="1"/>
    </xf>
    <xf numFmtId="0" fontId="14" fillId="35" borderId="31" xfId="99" applyNumberFormat="1" applyFont="1" applyFill="1" applyBorder="1" applyAlignment="1" applyProtection="1">
      <alignment horizontal="center" vertical="center" shrinkToFit="1"/>
      <protection locked="0"/>
    </xf>
    <xf numFmtId="0" fontId="14" fillId="35" borderId="18" xfId="99" applyNumberFormat="1" applyFont="1" applyFill="1" applyBorder="1" applyAlignment="1" applyProtection="1">
      <alignment horizontal="center" vertical="center" shrinkToFit="1"/>
      <protection locked="0"/>
    </xf>
    <xf numFmtId="0" fontId="14" fillId="35" borderId="0" xfId="99" applyNumberFormat="1" applyFont="1" applyFill="1" applyBorder="1" applyAlignment="1" applyProtection="1">
      <alignment horizontal="center" vertical="center" shrinkToFit="1"/>
      <protection locked="0"/>
    </xf>
    <xf numFmtId="0" fontId="19" fillId="35" borderId="0" xfId="99" applyNumberFormat="1" applyFont="1" applyFill="1" applyBorder="1" applyAlignment="1" applyProtection="1">
      <alignment horizontal="center" vertical="center" shrinkToFit="1"/>
      <protection locked="0"/>
    </xf>
    <xf numFmtId="0" fontId="14" fillId="0" borderId="0" xfId="99" applyNumberFormat="1" applyFont="1" applyFill="1" applyAlignment="1" applyProtection="1">
      <alignment horizontal="center" vertical="center"/>
      <protection locked="0"/>
    </xf>
    <xf numFmtId="0" fontId="3" fillId="0" borderId="0" xfId="99" applyNumberFormat="1" applyFont="1" applyAlignment="1" applyProtection="1">
      <alignment vertical="center"/>
      <protection hidden="1"/>
    </xf>
    <xf numFmtId="49" fontId="14" fillId="35" borderId="17" xfId="99" applyNumberFormat="1" applyFont="1" applyFill="1" applyBorder="1" applyAlignment="1" applyProtection="1">
      <alignment horizontal="center" vertical="center" shrinkToFit="1"/>
      <protection locked="0"/>
    </xf>
    <xf numFmtId="0" fontId="20" fillId="35" borderId="0" xfId="99" applyNumberFormat="1" applyFont="1" applyFill="1" applyBorder="1" applyAlignment="1" applyProtection="1">
      <alignment horizontal="center" vertical="center" shrinkToFit="1"/>
      <protection locked="0"/>
    </xf>
    <xf numFmtId="0" fontId="11" fillId="0" borderId="0" xfId="81" applyNumberFormat="1" applyFont="1" applyFill="1" applyBorder="1" applyAlignment="1" applyProtection="1">
      <alignment horizontal="center" vertical="center" shrinkToFit="1"/>
      <protection hidden="1"/>
    </xf>
    <xf numFmtId="0" fontId="66" fillId="35" borderId="0" xfId="99" applyNumberFormat="1" applyFont="1" applyFill="1" applyBorder="1" applyAlignment="1" applyProtection="1">
      <alignment horizontal="center" vertical="center" shrinkToFit="1"/>
      <protection hidden="1"/>
    </xf>
    <xf numFmtId="0" fontId="3" fillId="0" borderId="0" xfId="99" applyAlignment="1" applyProtection="1">
      <alignment vertical="center"/>
      <protection locked="0"/>
    </xf>
    <xf numFmtId="0" fontId="3" fillId="0" borderId="0" xfId="99" applyProtection="1">
      <alignment/>
      <protection locked="0"/>
    </xf>
    <xf numFmtId="0" fontId="0" fillId="0" borderId="0" xfId="101">
      <alignment/>
      <protection/>
    </xf>
    <xf numFmtId="49" fontId="6" fillId="33" borderId="0" xfId="86" applyNumberFormat="1" applyFont="1" applyFill="1" applyBorder="1" applyAlignment="1" applyProtection="1">
      <alignment horizontal="center" vertical="center"/>
      <protection hidden="1"/>
    </xf>
    <xf numFmtId="49" fontId="7" fillId="33" borderId="0" xfId="86" applyNumberFormat="1" applyFont="1" applyFill="1" applyBorder="1" applyAlignment="1" applyProtection="1">
      <alignment horizontal="right" vertical="center"/>
      <protection hidden="1"/>
    </xf>
    <xf numFmtId="0" fontId="10" fillId="0" borderId="0" xfId="102" applyNumberFormat="1" applyFont="1" applyBorder="1" applyAlignment="1" applyProtection="1">
      <alignment horizontal="center" vertical="center"/>
      <protection hidden="1"/>
    </xf>
    <xf numFmtId="0" fontId="9" fillId="0" borderId="0" xfId="61" applyNumberFormat="1" applyFont="1" applyBorder="1" applyAlignment="1" applyProtection="1">
      <alignment horizontal="center" vertical="center"/>
      <protection hidden="1"/>
    </xf>
    <xf numFmtId="49" fontId="10" fillId="0" borderId="0" xfId="86" applyNumberFormat="1" applyFont="1" applyBorder="1" applyAlignment="1" applyProtection="1">
      <alignment horizontal="right" vertical="center"/>
      <protection hidden="1"/>
    </xf>
    <xf numFmtId="49" fontId="6" fillId="33" borderId="0" xfId="86" applyNumberFormat="1" applyFont="1" applyFill="1" applyBorder="1" applyAlignment="1" applyProtection="1">
      <alignment horizontal="right" vertical="center"/>
      <protection hidden="1"/>
    </xf>
    <xf numFmtId="0" fontId="9" fillId="0" borderId="10" xfId="61" applyNumberFormat="1" applyFont="1" applyBorder="1" applyAlignment="1" applyProtection="1">
      <alignment horizontal="center" vertical="center"/>
      <protection hidden="1"/>
    </xf>
    <xf numFmtId="49" fontId="9" fillId="0" borderId="10" xfId="86" applyNumberFormat="1" applyFont="1" applyBorder="1" applyAlignment="1" applyProtection="1">
      <alignment horizontal="right" vertical="center"/>
      <protection hidden="1"/>
    </xf>
    <xf numFmtId="0" fontId="14" fillId="0" borderId="0" xfId="102" applyNumberFormat="1" applyFont="1" applyFill="1" applyBorder="1" applyAlignment="1" applyProtection="1">
      <alignment horizontal="right" vertical="center" shrinkToFit="1"/>
      <protection hidden="1"/>
    </xf>
    <xf numFmtId="0" fontId="14" fillId="0" borderId="0" xfId="102" applyNumberFormat="1" applyFont="1" applyFill="1" applyBorder="1" applyAlignment="1" applyProtection="1">
      <alignment horizontal="center" vertical="center"/>
      <protection hidden="1"/>
    </xf>
    <xf numFmtId="0" fontId="14" fillId="0" borderId="0" xfId="99" applyNumberFormat="1" applyFont="1" applyFill="1" applyBorder="1" applyAlignment="1" applyProtection="1">
      <alignment horizontal="center" vertical="center"/>
      <protection locked="0"/>
    </xf>
    <xf numFmtId="0" fontId="15" fillId="0" borderId="0" xfId="86" applyFont="1" applyProtection="1">
      <alignment/>
      <protection hidden="1"/>
    </xf>
    <xf numFmtId="0" fontId="14" fillId="0" borderId="0" xfId="99" applyNumberFormat="1" applyFont="1" applyFill="1" applyBorder="1" applyAlignment="1" applyProtection="1">
      <alignment horizontal="right" vertical="center"/>
      <protection hidden="1"/>
    </xf>
    <xf numFmtId="0" fontId="14" fillId="0" borderId="0" xfId="99" applyNumberFormat="1" applyFont="1" applyFill="1" applyBorder="1" applyAlignment="1" applyProtection="1">
      <alignment horizontal="center" vertical="center"/>
      <protection hidden="1"/>
    </xf>
    <xf numFmtId="0" fontId="16" fillId="0" borderId="0" xfId="99" applyNumberFormat="1" applyFont="1" applyFill="1" applyBorder="1" applyAlignment="1" applyProtection="1">
      <alignment horizontal="center" vertical="center" shrinkToFit="1"/>
      <protection locked="0"/>
    </xf>
    <xf numFmtId="0" fontId="14" fillId="0" borderId="22" xfId="81" applyNumberFormat="1" applyFont="1" applyFill="1" applyBorder="1" applyAlignment="1" applyProtection="1">
      <alignment horizontal="right" vertical="center" shrinkToFit="1"/>
      <protection hidden="1"/>
    </xf>
    <xf numFmtId="0" fontId="14" fillId="0" borderId="32" xfId="81" applyNumberFormat="1" applyFont="1" applyFill="1" applyBorder="1" applyAlignment="1" applyProtection="1">
      <alignment horizontal="center" vertical="center"/>
      <protection hidden="1"/>
    </xf>
    <xf numFmtId="0" fontId="14" fillId="34" borderId="32" xfId="81" applyNumberFormat="1" applyFont="1" applyFill="1" applyBorder="1" applyAlignment="1" applyProtection="1">
      <alignment horizontal="center" vertical="center"/>
      <protection locked="0"/>
    </xf>
    <xf numFmtId="0" fontId="14" fillId="0" borderId="23" xfId="81" applyNumberFormat="1" applyFont="1" applyFill="1" applyBorder="1" applyAlignment="1" applyProtection="1">
      <alignment vertical="center"/>
      <protection hidden="1"/>
    </xf>
    <xf numFmtId="0" fontId="14" fillId="0" borderId="15" xfId="99" applyNumberFormat="1" applyFont="1" applyBorder="1" applyAlignment="1" applyProtection="1">
      <alignment horizontal="center" vertical="center" shrinkToFit="1"/>
      <protection locked="0"/>
    </xf>
    <xf numFmtId="0" fontId="14" fillId="0" borderId="33" xfId="99" applyNumberFormat="1" applyFont="1" applyFill="1" applyBorder="1" applyAlignment="1" applyProtection="1">
      <alignment horizontal="right" vertical="center" shrinkToFit="1"/>
      <protection hidden="1"/>
    </xf>
    <xf numFmtId="0" fontId="14" fillId="0" borderId="34" xfId="99" applyNumberFormat="1" applyFont="1" applyFill="1" applyBorder="1" applyAlignment="1" applyProtection="1">
      <alignment horizontal="center" vertical="center"/>
      <protection hidden="1"/>
    </xf>
    <xf numFmtId="0" fontId="14" fillId="34" borderId="34" xfId="99" applyNumberFormat="1" applyFont="1" applyFill="1" applyBorder="1" applyAlignment="1" applyProtection="1">
      <alignment horizontal="center" vertical="center"/>
      <protection locked="0"/>
    </xf>
    <xf numFmtId="0" fontId="14" fillId="0" borderId="35" xfId="99" applyNumberFormat="1" applyFont="1" applyFill="1" applyBorder="1" applyAlignment="1" applyProtection="1">
      <alignment vertical="center"/>
      <protection hidden="1"/>
    </xf>
    <xf numFmtId="0" fontId="64" fillId="0" borderId="0" xfId="99" applyNumberFormat="1" applyFont="1" applyFill="1" applyBorder="1" applyAlignment="1" applyProtection="1">
      <alignment horizontal="center" vertical="center"/>
      <protection hidden="1"/>
    </xf>
    <xf numFmtId="0" fontId="14" fillId="0" borderId="17" xfId="99" applyNumberFormat="1" applyFont="1" applyFill="1" applyBorder="1" applyAlignment="1" applyProtection="1">
      <alignment horizontal="center" vertical="center"/>
      <protection locked="0"/>
    </xf>
    <xf numFmtId="0" fontId="14" fillId="0" borderId="0" xfId="99" applyNumberFormat="1" applyFont="1" applyBorder="1" applyAlignment="1" applyProtection="1">
      <alignment horizontal="center" vertical="center" shrinkToFit="1"/>
      <protection locked="0"/>
    </xf>
    <xf numFmtId="0" fontId="14" fillId="0" borderId="18" xfId="99" applyNumberFormat="1" applyFont="1" applyFill="1" applyBorder="1" applyAlignment="1" applyProtection="1">
      <alignment horizontal="center" vertical="center"/>
      <protection locked="0"/>
    </xf>
    <xf numFmtId="0" fontId="14" fillId="0" borderId="36" xfId="99" applyNumberFormat="1" applyFont="1" applyFill="1" applyBorder="1" applyAlignment="1" applyProtection="1">
      <alignment horizontal="right" vertical="center" shrinkToFit="1"/>
      <protection hidden="1"/>
    </xf>
    <xf numFmtId="0" fontId="14" fillId="0" borderId="37" xfId="99" applyNumberFormat="1" applyFont="1" applyFill="1" applyBorder="1" applyAlignment="1" applyProtection="1">
      <alignment horizontal="center" vertical="center"/>
      <protection hidden="1"/>
    </xf>
    <xf numFmtId="0" fontId="14" fillId="34" borderId="37" xfId="99" applyNumberFormat="1" applyFont="1" applyFill="1" applyBorder="1" applyAlignment="1" applyProtection="1">
      <alignment horizontal="center" vertical="center"/>
      <protection locked="0"/>
    </xf>
    <xf numFmtId="0" fontId="14" fillId="0" borderId="38" xfId="99" applyNumberFormat="1" applyFont="1" applyFill="1" applyBorder="1" applyAlignment="1" applyProtection="1">
      <alignment vertical="center"/>
      <protection hidden="1"/>
    </xf>
    <xf numFmtId="0" fontId="14" fillId="0" borderId="39" xfId="99" applyNumberFormat="1" applyFont="1" applyFill="1" applyBorder="1" applyAlignment="1" applyProtection="1">
      <alignment horizontal="center" vertical="center"/>
      <protection locked="0"/>
    </xf>
    <xf numFmtId="0" fontId="64" fillId="0" borderId="18" xfId="99" applyNumberFormat="1" applyFont="1" applyFill="1" applyBorder="1" applyAlignment="1" applyProtection="1">
      <alignment horizontal="center" vertical="center"/>
      <protection hidden="1"/>
    </xf>
    <xf numFmtId="0" fontId="14" fillId="0" borderId="31" xfId="99" applyNumberFormat="1" applyFont="1" applyBorder="1" applyAlignment="1" applyProtection="1">
      <alignment horizontal="center" vertical="center" shrinkToFit="1"/>
      <protection locked="0"/>
    </xf>
    <xf numFmtId="0" fontId="21" fillId="0" borderId="0" xfId="99" applyNumberFormat="1" applyFont="1" applyFill="1" applyBorder="1" applyAlignment="1" applyProtection="1">
      <alignment horizontal="center" vertical="center"/>
      <protection locked="0"/>
    </xf>
    <xf numFmtId="0" fontId="13" fillId="0" borderId="0" xfId="99" applyNumberFormat="1" applyFont="1" applyBorder="1" applyAlignment="1" applyProtection="1">
      <alignment horizontal="center" vertical="center"/>
      <protection locked="0"/>
    </xf>
    <xf numFmtId="49" fontId="7" fillId="33" borderId="22" xfId="86" applyNumberFormat="1" applyFont="1" applyFill="1" applyBorder="1" applyAlignment="1" applyProtection="1">
      <alignment horizontal="center" vertical="center"/>
      <protection locked="0"/>
    </xf>
    <xf numFmtId="49" fontId="7" fillId="33" borderId="23" xfId="86" applyNumberFormat="1" applyFont="1" applyFill="1" applyBorder="1" applyAlignment="1" applyProtection="1">
      <alignment horizontal="center" vertical="center"/>
      <protection locked="0"/>
    </xf>
    <xf numFmtId="0" fontId="11" fillId="35" borderId="24" xfId="86" applyNumberFormat="1" applyFont="1" applyFill="1" applyBorder="1" applyAlignment="1" applyProtection="1">
      <alignment horizontal="center" vertical="center"/>
      <protection locked="0"/>
    </xf>
    <xf numFmtId="0" fontId="11" fillId="35" borderId="0" xfId="99" applyNumberFormat="1" applyFont="1" applyFill="1" applyBorder="1" applyAlignment="1" applyProtection="1">
      <alignment horizontal="center" vertical="center"/>
      <protection hidden="1"/>
    </xf>
    <xf numFmtId="0" fontId="11" fillId="35" borderId="26" xfId="86" applyNumberFormat="1" applyFont="1" applyFill="1" applyBorder="1" applyAlignment="1" applyProtection="1">
      <alignment horizontal="center" vertical="center"/>
      <protection locked="0"/>
    </xf>
    <xf numFmtId="0" fontId="11" fillId="35" borderId="27" xfId="86" applyNumberFormat="1" applyFont="1" applyFill="1" applyBorder="1" applyAlignment="1" applyProtection="1">
      <alignment vertical="center"/>
      <protection hidden="1"/>
    </xf>
    <xf numFmtId="0" fontId="11" fillId="35" borderId="0" xfId="86" applyNumberFormat="1" applyFont="1" applyFill="1" applyBorder="1" applyAlignment="1" applyProtection="1">
      <alignment horizontal="center" vertical="center"/>
      <protection hidden="1"/>
    </xf>
    <xf numFmtId="0" fontId="11" fillId="35" borderId="0" xfId="86" applyNumberFormat="1" applyFont="1" applyFill="1" applyBorder="1" applyAlignment="1" applyProtection="1">
      <alignment vertical="center"/>
      <protection hidden="1"/>
    </xf>
    <xf numFmtId="0" fontId="11" fillId="0" borderId="26" xfId="86" applyNumberFormat="1" applyFont="1" applyBorder="1" applyAlignment="1" applyProtection="1">
      <alignment horizontal="center" vertical="center"/>
      <protection hidden="1"/>
    </xf>
    <xf numFmtId="0" fontId="11" fillId="0" borderId="27" xfId="86" applyFont="1" applyBorder="1" applyAlignment="1" applyProtection="1">
      <alignment vertical="center"/>
      <protection hidden="1"/>
    </xf>
    <xf numFmtId="0" fontId="11" fillId="0" borderId="0" xfId="86" applyFont="1" applyBorder="1" applyAlignment="1" applyProtection="1">
      <alignment vertical="center"/>
      <protection hidden="1"/>
    </xf>
    <xf numFmtId="0" fontId="11" fillId="35" borderId="28" xfId="86" applyNumberFormat="1" applyFont="1" applyFill="1" applyBorder="1" applyAlignment="1" applyProtection="1">
      <alignment horizontal="center" vertical="center"/>
      <protection locked="0"/>
    </xf>
    <xf numFmtId="0" fontId="11" fillId="35" borderId="29" xfId="86" applyNumberFormat="1" applyFont="1" applyFill="1" applyBorder="1" applyAlignment="1" applyProtection="1">
      <alignment vertical="center"/>
      <protection hidden="1"/>
    </xf>
    <xf numFmtId="0" fontId="11" fillId="35" borderId="21" xfId="86" applyNumberFormat="1" applyFont="1" applyFill="1" applyBorder="1" applyAlignment="1" applyProtection="1">
      <alignment vertical="center"/>
      <protection hidden="1"/>
    </xf>
    <xf numFmtId="0" fontId="3" fillId="0" borderId="0" xfId="86" applyProtection="1">
      <alignment/>
      <protection locked="0"/>
    </xf>
    <xf numFmtId="0" fontId="8" fillId="0" borderId="0" xfId="86" applyFont="1" applyAlignment="1" applyProtection="1">
      <alignment horizontal="center" vertical="center"/>
      <protection locked="0"/>
    </xf>
    <xf numFmtId="0" fontId="15" fillId="0" borderId="0" xfId="86" applyFont="1" applyProtection="1">
      <alignment/>
      <protection locked="0"/>
    </xf>
    <xf numFmtId="14" fontId="0" fillId="0" borderId="0" xfId="101" applyNumberFormat="1">
      <alignment/>
      <protection/>
    </xf>
    <xf numFmtId="14" fontId="3" fillId="0" borderId="0" xfId="99" applyNumberFormat="1" applyProtection="1">
      <alignment/>
      <protection locked="0"/>
    </xf>
    <xf numFmtId="0" fontId="14" fillId="0" borderId="0" xfId="99" applyNumberFormat="1" applyFont="1" applyAlignment="1" applyProtection="1">
      <alignment horizontal="center" vertical="center"/>
      <protection locked="0"/>
    </xf>
    <xf numFmtId="0" fontId="14" fillId="0" borderId="31" xfId="103" applyNumberFormat="1" applyFont="1" applyBorder="1" applyAlignment="1" applyProtection="1">
      <alignment horizontal="center" vertical="center"/>
      <protection locked="0"/>
    </xf>
    <xf numFmtId="0" fontId="14" fillId="0" borderId="15" xfId="103" applyNumberFormat="1" applyFont="1" applyBorder="1" applyAlignment="1" applyProtection="1">
      <alignment horizontal="center" vertical="center"/>
      <protection locked="0"/>
    </xf>
    <xf numFmtId="0" fontId="14" fillId="0" borderId="40" xfId="81" applyNumberFormat="1" applyFont="1" applyFill="1" applyBorder="1" applyAlignment="1" applyProtection="1">
      <alignment horizontal="center" vertical="center" shrinkToFit="1"/>
      <protection locked="0"/>
    </xf>
    <xf numFmtId="0" fontId="14" fillId="0" borderId="0" xfId="81" applyNumberFormat="1" applyFont="1" applyAlignment="1" applyProtection="1">
      <alignment horizontal="center" vertical="center"/>
      <protection locked="0"/>
    </xf>
    <xf numFmtId="0" fontId="14" fillId="0" borderId="40" xfId="99" applyNumberFormat="1" applyFont="1" applyBorder="1" applyAlignment="1" applyProtection="1">
      <alignment horizontal="center" vertical="center"/>
      <protection locked="0"/>
    </xf>
    <xf numFmtId="0" fontId="14" fillId="0" borderId="40" xfId="81" applyNumberFormat="1" applyFont="1" applyBorder="1" applyAlignment="1" applyProtection="1">
      <alignment horizontal="center" vertical="center"/>
      <protection locked="0"/>
    </xf>
    <xf numFmtId="0" fontId="14" fillId="0" borderId="41" xfId="81" applyNumberFormat="1" applyFont="1" applyBorder="1" applyAlignment="1" applyProtection="1">
      <alignment horizontal="center" vertical="center"/>
      <protection locked="0"/>
    </xf>
    <xf numFmtId="0" fontId="14" fillId="0" borderId="31" xfId="99" applyNumberFormat="1" applyFont="1" applyBorder="1" applyAlignment="1" applyProtection="1">
      <alignment horizontal="center" vertical="center"/>
      <protection locked="0"/>
    </xf>
    <xf numFmtId="0" fontId="14" fillId="35" borderId="40" xfId="99" applyNumberFormat="1" applyFont="1" applyFill="1" applyBorder="1" applyAlignment="1" applyProtection="1">
      <alignment horizontal="center" vertical="center" shrinkToFit="1"/>
      <protection locked="0"/>
    </xf>
    <xf numFmtId="0" fontId="67" fillId="0" borderId="17" xfId="103" applyNumberFormat="1" applyFont="1" applyFill="1" applyBorder="1" applyAlignment="1" applyProtection="1">
      <alignment horizontal="center" vertical="center" shrinkToFit="1"/>
      <protection locked="0"/>
    </xf>
    <xf numFmtId="0" fontId="14" fillId="0" borderId="31" xfId="103" applyNumberFormat="1" applyFont="1" applyFill="1" applyBorder="1" applyAlignment="1" applyProtection="1">
      <alignment horizontal="center" vertical="center" shrinkToFit="1"/>
      <protection locked="0"/>
    </xf>
    <xf numFmtId="0" fontId="14" fillId="0" borderId="15" xfId="103" applyNumberFormat="1" applyFont="1" applyFill="1" applyBorder="1" applyAlignment="1" applyProtection="1">
      <alignment horizontal="center" vertical="center" shrinkToFit="1"/>
      <protection locked="0"/>
    </xf>
    <xf numFmtId="165" fontId="9" fillId="0" borderId="10" xfId="82" applyNumberFormat="1" applyFont="1" applyBorder="1" applyAlignment="1" applyProtection="1">
      <alignment horizontal="center" vertical="center"/>
      <protection hidden="1"/>
    </xf>
    <xf numFmtId="49" fontId="5" fillId="0" borderId="0" xfId="103" applyNumberFormat="1" applyFont="1" applyAlignment="1" applyProtection="1">
      <alignment horizontal="center"/>
      <protection hidden="1"/>
    </xf>
    <xf numFmtId="0" fontId="6" fillId="33" borderId="0" xfId="82" applyFont="1" applyFill="1" applyBorder="1" applyAlignment="1" applyProtection="1">
      <alignment horizontal="center" vertical="center"/>
      <protection hidden="1"/>
    </xf>
    <xf numFmtId="164" fontId="9" fillId="0" borderId="0" xfId="103" applyNumberFormat="1" applyFont="1" applyBorder="1" applyAlignment="1" applyProtection="1">
      <alignment horizontal="center" vertical="center"/>
      <protection hidden="1"/>
    </xf>
    <xf numFmtId="0" fontId="14" fillId="0" borderId="0" xfId="99" applyNumberFormat="1" applyFont="1" applyFill="1" applyBorder="1" applyAlignment="1" applyProtection="1">
      <alignment horizontal="center" vertical="center" shrinkToFit="1"/>
      <protection hidden="1"/>
    </xf>
    <xf numFmtId="0" fontId="12" fillId="0" borderId="10" xfId="99" applyFont="1" applyFill="1" applyBorder="1" applyAlignment="1" applyProtection="1">
      <alignment horizontal="center" vertical="center"/>
      <protection locked="0"/>
    </xf>
    <xf numFmtId="49" fontId="11" fillId="35" borderId="0" xfId="82" applyNumberFormat="1" applyFont="1" applyFill="1" applyBorder="1" applyAlignment="1" applyProtection="1">
      <alignment horizontal="center" vertical="center"/>
      <protection locked="0"/>
    </xf>
    <xf numFmtId="49" fontId="11" fillId="35" borderId="25" xfId="82" applyNumberFormat="1" applyFont="1" applyFill="1" applyBorder="1" applyAlignment="1" applyProtection="1">
      <alignment horizontal="center" vertical="center"/>
      <protection locked="0"/>
    </xf>
    <xf numFmtId="0" fontId="14" fillId="0" borderId="10" xfId="99" applyNumberFormat="1" applyFont="1" applyFill="1" applyBorder="1" applyAlignment="1" applyProtection="1">
      <alignment horizontal="center" vertical="center"/>
      <protection hidden="1"/>
    </xf>
    <xf numFmtId="49" fontId="6" fillId="33" borderId="11" xfId="82" applyNumberFormat="1" applyFont="1" applyFill="1" applyBorder="1" applyAlignment="1" applyProtection="1">
      <alignment horizontal="center" vertical="center"/>
      <protection locked="0"/>
    </xf>
    <xf numFmtId="49" fontId="6" fillId="33" borderId="12" xfId="82" applyNumberFormat="1" applyFont="1" applyFill="1" applyBorder="1" applyAlignment="1" applyProtection="1">
      <alignment horizontal="center" vertical="center"/>
      <protection locked="0"/>
    </xf>
    <xf numFmtId="49" fontId="6" fillId="33" borderId="13" xfId="82" applyNumberFormat="1" applyFont="1" applyFill="1" applyBorder="1" applyAlignment="1" applyProtection="1">
      <alignment horizontal="center" vertical="center"/>
      <protection locked="0"/>
    </xf>
    <xf numFmtId="49" fontId="7" fillId="33" borderId="11" xfId="82" applyNumberFormat="1" applyFont="1" applyFill="1" applyBorder="1" applyAlignment="1" applyProtection="1">
      <alignment horizontal="center" vertical="center"/>
      <protection locked="0"/>
    </xf>
    <xf numFmtId="49" fontId="7" fillId="33" borderId="12" xfId="82" applyNumberFormat="1" applyFont="1" applyFill="1" applyBorder="1" applyAlignment="1" applyProtection="1">
      <alignment horizontal="center" vertical="center"/>
      <protection locked="0"/>
    </xf>
    <xf numFmtId="49" fontId="7" fillId="33" borderId="42" xfId="82" applyNumberFormat="1" applyFont="1" applyFill="1" applyBorder="1" applyAlignment="1" applyProtection="1">
      <alignment horizontal="center" vertical="center"/>
      <protection locked="0"/>
    </xf>
    <xf numFmtId="49" fontId="7" fillId="33" borderId="13" xfId="82" applyNumberFormat="1" applyFont="1" applyFill="1" applyBorder="1" applyAlignment="1" applyProtection="1">
      <alignment horizontal="center" vertical="center"/>
      <protection locked="0"/>
    </xf>
    <xf numFmtId="14" fontId="11" fillId="0" borderId="43" xfId="82" applyNumberFormat="1" applyFont="1" applyBorder="1" applyAlignment="1" applyProtection="1">
      <alignment horizontal="center" vertical="center"/>
      <protection locked="0"/>
    </xf>
    <xf numFmtId="0" fontId="11" fillId="0" borderId="44" xfId="82" applyFont="1" applyBorder="1" applyAlignment="1" applyProtection="1">
      <alignment horizontal="center" vertical="center"/>
      <protection locked="0"/>
    </xf>
    <xf numFmtId="0" fontId="11" fillId="0" borderId="45" xfId="82" applyFont="1" applyBorder="1" applyAlignment="1" applyProtection="1">
      <alignment horizontal="center" vertical="center"/>
      <protection locked="0"/>
    </xf>
    <xf numFmtId="49" fontId="11" fillId="35" borderId="46" xfId="82" applyNumberFormat="1" applyFont="1" applyFill="1" applyBorder="1" applyAlignment="1" applyProtection="1">
      <alignment horizontal="center" vertical="center"/>
      <protection locked="0"/>
    </xf>
    <xf numFmtId="49" fontId="11" fillId="35" borderId="18" xfId="82" applyNumberFormat="1" applyFont="1" applyFill="1" applyBorder="1" applyAlignment="1" applyProtection="1">
      <alignment horizontal="center" vertical="center"/>
      <protection locked="0"/>
    </xf>
    <xf numFmtId="0" fontId="8" fillId="0" borderId="0" xfId="103" applyNumberFormat="1" applyFont="1" applyAlignment="1" applyProtection="1">
      <alignment horizontal="center" vertical="center"/>
      <protection locked="0"/>
    </xf>
    <xf numFmtId="49" fontId="11" fillId="0" borderId="46" xfId="82" applyNumberFormat="1" applyFont="1" applyBorder="1" applyAlignment="1" applyProtection="1">
      <alignment horizontal="center" vertical="center"/>
      <protection hidden="1"/>
    </xf>
    <xf numFmtId="0" fontId="11" fillId="0" borderId="0" xfId="82" applyNumberFormat="1" applyFont="1" applyBorder="1" applyAlignment="1" applyProtection="1">
      <alignment horizontal="center" vertical="center"/>
      <protection hidden="1"/>
    </xf>
    <xf numFmtId="0" fontId="11" fillId="0" borderId="25" xfId="82" applyNumberFormat="1" applyFont="1" applyBorder="1" applyAlignment="1" applyProtection="1">
      <alignment horizontal="center" vertical="center"/>
      <protection hidden="1"/>
    </xf>
    <xf numFmtId="49" fontId="2" fillId="0" borderId="0" xfId="81" applyNumberFormat="1" applyFont="1" applyBorder="1" applyAlignment="1" applyProtection="1">
      <alignment horizontal="center" vertical="center"/>
      <protection hidden="1"/>
    </xf>
    <xf numFmtId="0" fontId="11" fillId="0" borderId="20" xfId="82" applyNumberFormat="1" applyFont="1" applyBorder="1" applyAlignment="1" applyProtection="1">
      <alignment horizontal="center" vertical="center"/>
      <protection hidden="1"/>
    </xf>
    <xf numFmtId="0" fontId="11" fillId="0" borderId="10" xfId="82" applyNumberFormat="1" applyFont="1" applyBorder="1" applyAlignment="1" applyProtection="1">
      <alignment horizontal="center" vertical="center"/>
      <protection hidden="1"/>
    </xf>
    <xf numFmtId="0" fontId="11" fillId="0" borderId="21" xfId="82" applyNumberFormat="1" applyFont="1" applyBorder="1" applyAlignment="1" applyProtection="1">
      <alignment horizontal="center" vertical="center"/>
      <protection hidden="1"/>
    </xf>
    <xf numFmtId="49" fontId="11" fillId="35" borderId="20" xfId="82" applyNumberFormat="1" applyFont="1" applyFill="1" applyBorder="1" applyAlignment="1" applyProtection="1">
      <alignment horizontal="center" vertical="center"/>
      <protection locked="0"/>
    </xf>
    <xf numFmtId="49" fontId="11" fillId="35" borderId="10" xfId="82" applyNumberFormat="1" applyFont="1" applyFill="1" applyBorder="1" applyAlignment="1" applyProtection="1">
      <alignment horizontal="center" vertical="center"/>
      <protection locked="0"/>
    </xf>
    <xf numFmtId="49" fontId="11" fillId="35" borderId="47" xfId="82" applyNumberFormat="1" applyFont="1" applyFill="1" applyBorder="1" applyAlignment="1" applyProtection="1">
      <alignment horizontal="center" vertical="center"/>
      <protection locked="0"/>
    </xf>
    <xf numFmtId="49" fontId="11" fillId="35" borderId="21" xfId="82" applyNumberFormat="1" applyFont="1" applyFill="1" applyBorder="1" applyAlignment="1" applyProtection="1">
      <alignment horizontal="center" vertical="center"/>
      <protection locked="0"/>
    </xf>
    <xf numFmtId="0" fontId="8" fillId="0" borderId="48" xfId="82" applyFont="1" applyFill="1" applyBorder="1" applyAlignment="1" applyProtection="1">
      <alignment horizontal="center" vertical="center"/>
      <protection locked="0"/>
    </xf>
    <xf numFmtId="49" fontId="11" fillId="0" borderId="20" xfId="82" applyNumberFormat="1" applyFont="1" applyBorder="1" applyAlignment="1" applyProtection="1">
      <alignment horizontal="center" vertical="center"/>
      <protection locked="0"/>
    </xf>
    <xf numFmtId="49" fontId="11" fillId="0" borderId="10" xfId="82" applyNumberFormat="1" applyFont="1" applyBorder="1" applyAlignment="1" applyProtection="1">
      <alignment horizontal="center" vertical="center"/>
      <protection locked="0"/>
    </xf>
    <xf numFmtId="49" fontId="11" fillId="0" borderId="21" xfId="82" applyNumberFormat="1" applyFont="1" applyBorder="1" applyAlignment="1" applyProtection="1">
      <alignment horizontal="center" vertical="center"/>
      <protection locked="0"/>
    </xf>
    <xf numFmtId="0" fontId="6" fillId="33" borderId="11" xfId="82" applyFont="1" applyFill="1" applyBorder="1" applyAlignment="1" applyProtection="1">
      <alignment horizontal="center" vertical="center"/>
      <protection locked="0"/>
    </xf>
    <xf numFmtId="0" fontId="6" fillId="33" borderId="12" xfId="82" applyFont="1" applyFill="1" applyBorder="1" applyAlignment="1" applyProtection="1">
      <alignment horizontal="center" vertical="center"/>
      <protection locked="0"/>
    </xf>
    <xf numFmtId="0" fontId="6" fillId="33" borderId="13" xfId="82" applyFont="1" applyFill="1" applyBorder="1" applyAlignment="1" applyProtection="1">
      <alignment horizontal="center" vertical="center"/>
      <protection locked="0"/>
    </xf>
    <xf numFmtId="0" fontId="11" fillId="0" borderId="20" xfId="82" applyFont="1" applyBorder="1" applyAlignment="1" applyProtection="1">
      <alignment horizontal="center" vertical="center"/>
      <protection locked="0"/>
    </xf>
    <xf numFmtId="0" fontId="11" fillId="0" borderId="10" xfId="82" applyFont="1" applyBorder="1" applyAlignment="1" applyProtection="1">
      <alignment horizontal="center" vertical="center"/>
      <protection locked="0"/>
    </xf>
    <xf numFmtId="0" fontId="11" fillId="0" borderId="21" xfId="82" applyFont="1" applyBorder="1" applyAlignment="1" applyProtection="1">
      <alignment horizontal="center" vertical="center"/>
      <protection locked="0"/>
    </xf>
    <xf numFmtId="165" fontId="9" fillId="0" borderId="10" xfId="81" applyNumberFormat="1" applyFont="1" applyBorder="1" applyAlignment="1" applyProtection="1">
      <alignment horizontal="center" vertical="center"/>
      <protection hidden="1"/>
    </xf>
    <xf numFmtId="49" fontId="5" fillId="0" borderId="0" xfId="81" applyNumberFormat="1" applyFont="1" applyAlignment="1" applyProtection="1">
      <alignment horizontal="center"/>
      <protection hidden="1"/>
    </xf>
    <xf numFmtId="0" fontId="6" fillId="33" borderId="0" xfId="81" applyFont="1" applyFill="1" applyBorder="1" applyAlignment="1" applyProtection="1">
      <alignment horizontal="center" vertical="center"/>
      <protection hidden="1"/>
    </xf>
    <xf numFmtId="164" fontId="9" fillId="0" borderId="0" xfId="81" applyNumberFormat="1" applyFont="1" applyBorder="1" applyAlignment="1" applyProtection="1">
      <alignment horizontal="center" vertical="center"/>
      <protection hidden="1"/>
    </xf>
    <xf numFmtId="49" fontId="6" fillId="33" borderId="11" xfId="81" applyNumberFormat="1" applyFont="1" applyFill="1" applyBorder="1" applyAlignment="1" applyProtection="1">
      <alignment horizontal="center" vertical="center"/>
      <protection locked="0"/>
    </xf>
    <xf numFmtId="49" fontId="6" fillId="33" borderId="12" xfId="81" applyNumberFormat="1" applyFont="1" applyFill="1" applyBorder="1" applyAlignment="1" applyProtection="1">
      <alignment horizontal="center" vertical="center"/>
      <protection locked="0"/>
    </xf>
    <xf numFmtId="49" fontId="6" fillId="33" borderId="13" xfId="81" applyNumberFormat="1" applyFont="1" applyFill="1" applyBorder="1" applyAlignment="1" applyProtection="1">
      <alignment horizontal="center" vertical="center"/>
      <protection locked="0"/>
    </xf>
    <xf numFmtId="49" fontId="7" fillId="33" borderId="11" xfId="81" applyNumberFormat="1" applyFont="1" applyFill="1" applyBorder="1" applyAlignment="1" applyProtection="1">
      <alignment horizontal="center" vertical="center"/>
      <protection locked="0"/>
    </xf>
    <xf numFmtId="49" fontId="7" fillId="33" borderId="12" xfId="81" applyNumberFormat="1" applyFont="1" applyFill="1" applyBorder="1" applyAlignment="1" applyProtection="1">
      <alignment horizontal="center" vertical="center"/>
      <protection locked="0"/>
    </xf>
    <xf numFmtId="49" fontId="7" fillId="33" borderId="42" xfId="81" applyNumberFormat="1" applyFont="1" applyFill="1" applyBorder="1" applyAlignment="1" applyProtection="1">
      <alignment horizontal="center" vertical="center"/>
      <protection locked="0"/>
    </xf>
    <xf numFmtId="49" fontId="7" fillId="33" borderId="13" xfId="81" applyNumberFormat="1" applyFont="1" applyFill="1" applyBorder="1" applyAlignment="1" applyProtection="1">
      <alignment horizontal="center" vertical="center"/>
      <protection locked="0"/>
    </xf>
    <xf numFmtId="14" fontId="11" fillId="0" borderId="43" xfId="81" applyNumberFormat="1" applyFont="1" applyBorder="1" applyAlignment="1" applyProtection="1">
      <alignment horizontal="center" vertical="center"/>
      <protection locked="0"/>
    </xf>
    <xf numFmtId="0" fontId="11" fillId="0" borderId="44" xfId="81" applyFont="1" applyBorder="1" applyAlignment="1" applyProtection="1">
      <alignment horizontal="center" vertical="center"/>
      <protection locked="0"/>
    </xf>
    <xf numFmtId="0" fontId="11" fillId="0" borderId="45" xfId="81" applyFont="1" applyBorder="1" applyAlignment="1" applyProtection="1">
      <alignment horizontal="center" vertical="center"/>
      <protection locked="0"/>
    </xf>
    <xf numFmtId="49" fontId="11" fillId="35" borderId="46" xfId="81" applyNumberFormat="1" applyFont="1" applyFill="1" applyBorder="1" applyAlignment="1" applyProtection="1">
      <alignment horizontal="center" vertical="center"/>
      <protection locked="0"/>
    </xf>
    <xf numFmtId="49" fontId="11" fillId="35" borderId="0" xfId="81" applyNumberFormat="1" applyFont="1" applyFill="1" applyBorder="1" applyAlignment="1" applyProtection="1">
      <alignment horizontal="center" vertical="center"/>
      <protection locked="0"/>
    </xf>
    <xf numFmtId="49" fontId="11" fillId="35" borderId="18" xfId="81" applyNumberFormat="1" applyFont="1" applyFill="1" applyBorder="1" applyAlignment="1" applyProtection="1">
      <alignment horizontal="center" vertical="center"/>
      <protection locked="0"/>
    </xf>
    <xf numFmtId="49" fontId="11" fillId="35" borderId="25" xfId="81" applyNumberFormat="1" applyFont="1" applyFill="1" applyBorder="1" applyAlignment="1" applyProtection="1">
      <alignment horizontal="center" vertical="center"/>
      <protection locked="0"/>
    </xf>
    <xf numFmtId="0" fontId="6" fillId="33" borderId="11" xfId="81" applyFont="1" applyFill="1" applyBorder="1" applyAlignment="1" applyProtection="1">
      <alignment horizontal="center" vertical="center"/>
      <protection locked="0"/>
    </xf>
    <xf numFmtId="0" fontId="6" fillId="33" borderId="12" xfId="81" applyFont="1" applyFill="1" applyBorder="1" applyAlignment="1" applyProtection="1">
      <alignment horizontal="center" vertical="center"/>
      <protection locked="0"/>
    </xf>
    <xf numFmtId="0" fontId="6" fillId="33" borderId="13" xfId="81" applyFont="1" applyFill="1" applyBorder="1" applyAlignment="1" applyProtection="1">
      <alignment horizontal="center" vertical="center"/>
      <protection locked="0"/>
    </xf>
    <xf numFmtId="0" fontId="11" fillId="0" borderId="20" xfId="81" applyFont="1" applyBorder="1" applyAlignment="1" applyProtection="1">
      <alignment horizontal="center" vertical="center"/>
      <protection locked="0"/>
    </xf>
    <xf numFmtId="0" fontId="11" fillId="0" borderId="10" xfId="81" applyFont="1" applyBorder="1" applyAlignment="1" applyProtection="1">
      <alignment horizontal="center" vertical="center"/>
      <protection locked="0"/>
    </xf>
    <xf numFmtId="0" fontId="11" fillId="0" borderId="21" xfId="81" applyFont="1" applyBorder="1" applyAlignment="1" applyProtection="1">
      <alignment horizontal="center" vertical="center"/>
      <protection locked="0"/>
    </xf>
    <xf numFmtId="49" fontId="11" fillId="0" borderId="20" xfId="81" applyNumberFormat="1" applyFont="1" applyBorder="1" applyAlignment="1" applyProtection="1">
      <alignment horizontal="center" vertical="center"/>
      <protection locked="0"/>
    </xf>
    <xf numFmtId="49" fontId="11" fillId="0" borderId="10" xfId="81" applyNumberFormat="1" applyFont="1" applyBorder="1" applyAlignment="1" applyProtection="1">
      <alignment horizontal="center" vertical="center"/>
      <protection locked="0"/>
    </xf>
    <xf numFmtId="49" fontId="11" fillId="0" borderId="21" xfId="81" applyNumberFormat="1" applyFont="1" applyBorder="1" applyAlignment="1" applyProtection="1">
      <alignment horizontal="center" vertical="center"/>
      <protection locked="0"/>
    </xf>
    <xf numFmtId="49" fontId="11" fillId="0" borderId="46" xfId="81" applyNumberFormat="1" applyFont="1" applyBorder="1" applyAlignment="1" applyProtection="1">
      <alignment horizontal="center" vertical="center"/>
      <protection hidden="1"/>
    </xf>
    <xf numFmtId="0" fontId="11" fillId="0" borderId="0" xfId="81" applyNumberFormat="1" applyFont="1" applyBorder="1" applyAlignment="1" applyProtection="1">
      <alignment horizontal="center" vertical="center"/>
      <protection hidden="1"/>
    </xf>
    <xf numFmtId="0" fontId="11" fillId="0" borderId="25" xfId="81" applyNumberFormat="1" applyFont="1" applyBorder="1" applyAlignment="1" applyProtection="1">
      <alignment horizontal="center" vertical="center"/>
      <protection hidden="1"/>
    </xf>
    <xf numFmtId="0" fontId="11" fillId="0" borderId="20" xfId="81" applyNumberFormat="1" applyFont="1" applyBorder="1" applyAlignment="1" applyProtection="1">
      <alignment horizontal="center" vertical="center"/>
      <protection hidden="1"/>
    </xf>
    <xf numFmtId="0" fontId="11" fillId="0" borderId="10" xfId="81" applyNumberFormat="1" applyFont="1" applyBorder="1" applyAlignment="1" applyProtection="1">
      <alignment horizontal="center" vertical="center"/>
      <protection hidden="1"/>
    </xf>
    <xf numFmtId="0" fontId="11" fillId="0" borderId="21" xfId="81" applyNumberFormat="1" applyFont="1" applyBorder="1" applyAlignment="1" applyProtection="1">
      <alignment horizontal="center" vertical="center"/>
      <protection hidden="1"/>
    </xf>
    <xf numFmtId="49" fontId="11" fillId="35" borderId="20" xfId="81" applyNumberFormat="1" applyFont="1" applyFill="1" applyBorder="1" applyAlignment="1" applyProtection="1">
      <alignment horizontal="center" vertical="center"/>
      <protection locked="0"/>
    </xf>
    <xf numFmtId="49" fontId="11" fillId="35" borderId="10" xfId="81" applyNumberFormat="1" applyFont="1" applyFill="1" applyBorder="1" applyAlignment="1" applyProtection="1">
      <alignment horizontal="center" vertical="center"/>
      <protection locked="0"/>
    </xf>
    <xf numFmtId="49" fontId="11" fillId="35" borderId="47" xfId="81" applyNumberFormat="1" applyFont="1" applyFill="1" applyBorder="1" applyAlignment="1" applyProtection="1">
      <alignment horizontal="center" vertical="center"/>
      <protection locked="0"/>
    </xf>
    <xf numFmtId="49" fontId="11" fillId="35" borderId="21" xfId="81" applyNumberFormat="1" applyFont="1" applyFill="1" applyBorder="1" applyAlignment="1" applyProtection="1">
      <alignment horizontal="center" vertical="center"/>
      <protection locked="0"/>
    </xf>
    <xf numFmtId="0" fontId="8" fillId="0" borderId="48" xfId="81" applyFont="1" applyFill="1" applyBorder="1" applyAlignment="1" applyProtection="1">
      <alignment horizontal="center" vertical="center"/>
      <protection locked="0"/>
    </xf>
    <xf numFmtId="0" fontId="8" fillId="0" borderId="0" xfId="81" applyNumberFormat="1" applyFont="1" applyAlignment="1" applyProtection="1">
      <alignment horizontal="center" vertical="center"/>
      <protection locked="0"/>
    </xf>
    <xf numFmtId="165" fontId="9" fillId="0" borderId="10" xfId="86" applyNumberFormat="1" applyFont="1" applyBorder="1" applyAlignment="1" applyProtection="1">
      <alignment horizontal="center" vertical="center"/>
      <protection hidden="1"/>
    </xf>
    <xf numFmtId="49" fontId="2" fillId="0" borderId="0" xfId="102" applyNumberFormat="1" applyFont="1" applyBorder="1" applyAlignment="1" applyProtection="1">
      <alignment horizontal="center" vertical="center"/>
      <protection hidden="1"/>
    </xf>
    <xf numFmtId="49" fontId="5" fillId="0" borderId="0" xfId="102" applyNumberFormat="1" applyFont="1" applyAlignment="1" applyProtection="1">
      <alignment horizontal="center"/>
      <protection hidden="1"/>
    </xf>
    <xf numFmtId="0" fontId="6" fillId="33" borderId="0" xfId="86" applyFont="1" applyFill="1" applyBorder="1" applyAlignment="1" applyProtection="1">
      <alignment horizontal="center" vertical="center"/>
      <protection hidden="1"/>
    </xf>
    <xf numFmtId="164" fontId="9" fillId="0" borderId="0" xfId="102" applyNumberFormat="1" applyFont="1" applyBorder="1" applyAlignment="1" applyProtection="1">
      <alignment horizontal="center" vertical="center"/>
      <protection hidden="1"/>
    </xf>
    <xf numFmtId="14" fontId="11" fillId="0" borderId="43" xfId="86" applyNumberFormat="1" applyFont="1" applyBorder="1" applyAlignment="1" applyProtection="1">
      <alignment horizontal="center" vertical="center"/>
      <protection locked="0"/>
    </xf>
    <xf numFmtId="0" fontId="11" fillId="0" borderId="44" xfId="86" applyFont="1" applyBorder="1" applyAlignment="1" applyProtection="1">
      <alignment horizontal="center" vertical="center"/>
      <protection locked="0"/>
    </xf>
    <xf numFmtId="0" fontId="11" fillId="0" borderId="45" xfId="86" applyFont="1" applyBorder="1" applyAlignment="1" applyProtection="1">
      <alignment horizontal="center" vertical="center"/>
      <protection locked="0"/>
    </xf>
    <xf numFmtId="49" fontId="11" fillId="35" borderId="46" xfId="86" applyNumberFormat="1" applyFont="1" applyFill="1" applyBorder="1" applyAlignment="1" applyProtection="1">
      <alignment horizontal="center" vertical="center"/>
      <protection locked="0"/>
    </xf>
    <xf numFmtId="49" fontId="11" fillId="35" borderId="18" xfId="86" applyNumberFormat="1" applyFont="1" applyFill="1" applyBorder="1" applyAlignment="1" applyProtection="1">
      <alignment horizontal="center" vertical="center"/>
      <protection locked="0"/>
    </xf>
    <xf numFmtId="49" fontId="11" fillId="35" borderId="0" xfId="86" applyNumberFormat="1" applyFont="1" applyFill="1" applyBorder="1" applyAlignment="1" applyProtection="1">
      <alignment horizontal="center" vertical="center"/>
      <protection locked="0"/>
    </xf>
    <xf numFmtId="49" fontId="11" fillId="35" borderId="25" xfId="86" applyNumberFormat="1" applyFont="1" applyFill="1" applyBorder="1" applyAlignment="1" applyProtection="1">
      <alignment horizontal="center" vertical="center"/>
      <protection locked="0"/>
    </xf>
    <xf numFmtId="0" fontId="12" fillId="0" borderId="0" xfId="99" applyFont="1" applyFill="1" applyBorder="1" applyAlignment="1" applyProtection="1">
      <alignment horizontal="center" vertical="center"/>
      <protection locked="0"/>
    </xf>
    <xf numFmtId="49" fontId="6" fillId="33" borderId="11" xfId="86" applyNumberFormat="1" applyFont="1" applyFill="1" applyBorder="1" applyAlignment="1" applyProtection="1">
      <alignment horizontal="center" vertical="center"/>
      <protection locked="0"/>
    </xf>
    <xf numFmtId="49" fontId="6" fillId="33" borderId="12" xfId="86" applyNumberFormat="1" applyFont="1" applyFill="1" applyBorder="1" applyAlignment="1" applyProtection="1">
      <alignment horizontal="center" vertical="center"/>
      <protection locked="0"/>
    </xf>
    <xf numFmtId="49" fontId="6" fillId="33" borderId="13" xfId="86" applyNumberFormat="1" applyFont="1" applyFill="1" applyBorder="1" applyAlignment="1" applyProtection="1">
      <alignment horizontal="center" vertical="center"/>
      <protection locked="0"/>
    </xf>
    <xf numFmtId="49" fontId="7" fillId="33" borderId="11" xfId="86" applyNumberFormat="1" applyFont="1" applyFill="1" applyBorder="1" applyAlignment="1" applyProtection="1">
      <alignment horizontal="center" vertical="center"/>
      <protection locked="0"/>
    </xf>
    <xf numFmtId="49" fontId="7" fillId="33" borderId="42" xfId="86" applyNumberFormat="1" applyFont="1" applyFill="1" applyBorder="1" applyAlignment="1" applyProtection="1">
      <alignment horizontal="center" vertical="center"/>
      <protection locked="0"/>
    </xf>
    <xf numFmtId="49" fontId="7" fillId="33" borderId="12" xfId="86" applyNumberFormat="1" applyFont="1" applyFill="1" applyBorder="1" applyAlignment="1" applyProtection="1">
      <alignment horizontal="center" vertical="center"/>
      <protection locked="0"/>
    </xf>
    <xf numFmtId="49" fontId="7" fillId="33" borderId="13" xfId="86" applyNumberFormat="1" applyFont="1" applyFill="1" applyBorder="1" applyAlignment="1" applyProtection="1">
      <alignment horizontal="center" vertical="center"/>
      <protection locked="0"/>
    </xf>
    <xf numFmtId="0" fontId="6" fillId="33" borderId="11" xfId="86" applyFont="1" applyFill="1" applyBorder="1" applyAlignment="1" applyProtection="1">
      <alignment horizontal="center" vertical="center"/>
      <protection locked="0"/>
    </xf>
    <xf numFmtId="0" fontId="6" fillId="33" borderId="12" xfId="86" applyFont="1" applyFill="1" applyBorder="1" applyAlignment="1" applyProtection="1">
      <alignment horizontal="center" vertical="center"/>
      <protection locked="0"/>
    </xf>
    <xf numFmtId="0" fontId="6" fillId="33" borderId="13" xfId="86" applyFont="1" applyFill="1" applyBorder="1" applyAlignment="1" applyProtection="1">
      <alignment horizontal="center" vertical="center"/>
      <protection locked="0"/>
    </xf>
    <xf numFmtId="0" fontId="11" fillId="0" borderId="20" xfId="86" applyFont="1" applyBorder="1" applyAlignment="1" applyProtection="1">
      <alignment horizontal="center" vertical="center"/>
      <protection locked="0"/>
    </xf>
    <xf numFmtId="0" fontId="11" fillId="0" borderId="10" xfId="86" applyFont="1" applyBorder="1" applyAlignment="1" applyProtection="1">
      <alignment horizontal="center" vertical="center"/>
      <protection locked="0"/>
    </xf>
    <xf numFmtId="0" fontId="11" fillId="0" borderId="21" xfId="86" applyFont="1" applyBorder="1" applyAlignment="1" applyProtection="1">
      <alignment horizontal="center" vertical="center"/>
      <protection locked="0"/>
    </xf>
    <xf numFmtId="49" fontId="11" fillId="0" borderId="20" xfId="86" applyNumberFormat="1" applyFont="1" applyBorder="1" applyAlignment="1" applyProtection="1">
      <alignment horizontal="center" vertical="center"/>
      <protection locked="0"/>
    </xf>
    <xf numFmtId="49" fontId="11" fillId="0" borderId="10" xfId="86" applyNumberFormat="1" applyFont="1" applyBorder="1" applyAlignment="1" applyProtection="1">
      <alignment horizontal="center" vertical="center"/>
      <protection locked="0"/>
    </xf>
    <xf numFmtId="49" fontId="11" fillId="0" borderId="21" xfId="86" applyNumberFormat="1" applyFont="1" applyBorder="1" applyAlignment="1" applyProtection="1">
      <alignment horizontal="center" vertical="center"/>
      <protection locked="0"/>
    </xf>
    <xf numFmtId="49" fontId="11" fillId="0" borderId="49" xfId="86" applyNumberFormat="1" applyFont="1" applyBorder="1" applyAlignment="1" applyProtection="1">
      <alignment horizontal="center" vertical="center"/>
      <protection hidden="1"/>
    </xf>
    <xf numFmtId="49" fontId="11" fillId="0" borderId="39" xfId="86" applyNumberFormat="1" applyFont="1" applyBorder="1" applyAlignment="1" applyProtection="1">
      <alignment horizontal="center" vertical="center"/>
      <protection hidden="1"/>
    </xf>
    <xf numFmtId="49" fontId="11" fillId="0" borderId="50" xfId="86" applyNumberFormat="1" applyFont="1" applyBorder="1" applyAlignment="1" applyProtection="1">
      <alignment horizontal="center" vertical="center"/>
      <protection hidden="1"/>
    </xf>
    <xf numFmtId="0" fontId="11" fillId="0" borderId="20" xfId="86" applyNumberFormat="1" applyFont="1" applyBorder="1" applyAlignment="1" applyProtection="1">
      <alignment horizontal="center" vertical="center"/>
      <protection hidden="1"/>
    </xf>
    <xf numFmtId="0" fontId="11" fillId="0" borderId="10" xfId="86" applyNumberFormat="1" applyFont="1" applyBorder="1" applyAlignment="1" applyProtection="1">
      <alignment horizontal="center" vertical="center"/>
      <protection hidden="1"/>
    </xf>
    <xf numFmtId="0" fontId="11" fillId="0" borderId="21" xfId="86" applyNumberFormat="1" applyFont="1" applyBorder="1" applyAlignment="1" applyProtection="1">
      <alignment horizontal="center" vertical="center"/>
      <protection hidden="1"/>
    </xf>
    <xf numFmtId="49" fontId="11" fillId="35" borderId="20" xfId="86" applyNumberFormat="1" applyFont="1" applyFill="1" applyBorder="1" applyAlignment="1" applyProtection="1">
      <alignment horizontal="center" vertical="center"/>
      <protection locked="0"/>
    </xf>
    <xf numFmtId="49" fontId="11" fillId="35" borderId="47" xfId="86" applyNumberFormat="1" applyFont="1" applyFill="1" applyBorder="1" applyAlignment="1" applyProtection="1">
      <alignment horizontal="center" vertical="center"/>
      <protection locked="0"/>
    </xf>
    <xf numFmtId="49" fontId="11" fillId="35" borderId="10" xfId="86" applyNumberFormat="1" applyFont="1" applyFill="1" applyBorder="1" applyAlignment="1" applyProtection="1">
      <alignment horizontal="center" vertical="center"/>
      <protection locked="0"/>
    </xf>
    <xf numFmtId="49" fontId="11" fillId="35" borderId="21" xfId="86" applyNumberFormat="1" applyFont="1" applyFill="1" applyBorder="1" applyAlignment="1" applyProtection="1">
      <alignment horizontal="center" vertical="center"/>
      <protection locked="0"/>
    </xf>
    <xf numFmtId="0" fontId="8" fillId="0" borderId="48" xfId="86" applyFont="1" applyFill="1" applyBorder="1" applyAlignment="1" applyProtection="1">
      <alignment horizontal="center" vertical="center"/>
      <protection locked="0"/>
    </xf>
    <xf numFmtId="0" fontId="8" fillId="0" borderId="0" xfId="102" applyNumberFormat="1" applyFont="1" applyAlignment="1" applyProtection="1">
      <alignment horizontal="center" vertical="center"/>
      <protection locked="0"/>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iers [0]_ACCEP°DBL" xfId="49"/>
    <cellStyle name="Milliers_ACCEP°DBL" xfId="50"/>
    <cellStyle name="Currency" xfId="51"/>
    <cellStyle name="Currency [0]" xfId="52"/>
    <cellStyle name="Moneda 2" xfId="53"/>
    <cellStyle name="Moneda 2 10" xfId="54"/>
    <cellStyle name="Moneda 2 2" xfId="55"/>
    <cellStyle name="Moneda 2 2 10" xfId="56"/>
    <cellStyle name="Moneda 2 2 2" xfId="57"/>
    <cellStyle name="Moneda 2 2 2 2" xfId="58"/>
    <cellStyle name="Moneda 2 2 3" xfId="59"/>
    <cellStyle name="Moneda 2 2 4" xfId="60"/>
    <cellStyle name="Moneda 2 2 4 2" xfId="61"/>
    <cellStyle name="Moneda 2 2 5" xfId="62"/>
    <cellStyle name="Moneda 2 2 6" xfId="63"/>
    <cellStyle name="Moneda 2 2 7" xfId="64"/>
    <cellStyle name="Moneda 2 2 8" xfId="65"/>
    <cellStyle name="Moneda 2 2 9" xfId="66"/>
    <cellStyle name="Moneda 2 3" xfId="67"/>
    <cellStyle name="Moneda 2 4" xfId="68"/>
    <cellStyle name="Moneda 2 5" xfId="69"/>
    <cellStyle name="Moneda 2 6" xfId="70"/>
    <cellStyle name="Moneda 2 7" xfId="71"/>
    <cellStyle name="Moneda 2 8" xfId="72"/>
    <cellStyle name="Moneda 2 9" xfId="73"/>
    <cellStyle name="Moneda 3" xfId="74"/>
    <cellStyle name="Monétaire [0]_ACCEP°DBL" xfId="75"/>
    <cellStyle name="Monétaire_ACCEP°DBL" xfId="76"/>
    <cellStyle name="Neutral" xfId="77"/>
    <cellStyle name="Neutral 2" xfId="78"/>
    <cellStyle name="Normal 2" xfId="79"/>
    <cellStyle name="Normal 2 10" xfId="80"/>
    <cellStyle name="Normal 2 2" xfId="81"/>
    <cellStyle name="Normal 2 2 10" xfId="82"/>
    <cellStyle name="Normal 2 2 11" xfId="83"/>
    <cellStyle name="Normal 2 2 2" xfId="84"/>
    <cellStyle name="Normal 2 2 3" xfId="85"/>
    <cellStyle name="Normal 2 2 4" xfId="86"/>
    <cellStyle name="Normal 2 2 5" xfId="87"/>
    <cellStyle name="Normal 2 2 6" xfId="88"/>
    <cellStyle name="Normal 2 2 7" xfId="89"/>
    <cellStyle name="Normal 2 2 8" xfId="90"/>
    <cellStyle name="Normal 2 2 9" xfId="91"/>
    <cellStyle name="Normal 2 3" xfId="92"/>
    <cellStyle name="Normal 2 4" xfId="93"/>
    <cellStyle name="Normal 2 5" xfId="94"/>
    <cellStyle name="Normal 2 6" xfId="95"/>
    <cellStyle name="Normal 2 7" xfId="96"/>
    <cellStyle name="Normal 2 8" xfId="97"/>
    <cellStyle name="Normal 2 9" xfId="98"/>
    <cellStyle name="Normal 3" xfId="99"/>
    <cellStyle name="Normal 4" xfId="100"/>
    <cellStyle name="Normal 5" xfId="101"/>
    <cellStyle name="Normal 6" xfId="102"/>
    <cellStyle name="Normal 7" xfId="103"/>
    <cellStyle name="Notas" xfId="104"/>
    <cellStyle name="Percent" xfId="105"/>
    <cellStyle name="Salida" xfId="106"/>
    <cellStyle name="Texto de advertencia" xfId="107"/>
    <cellStyle name="Texto explicativo" xfId="108"/>
    <cellStyle name="Título" xfId="109"/>
    <cellStyle name="Título 2" xfId="110"/>
    <cellStyle name="Título 3" xfId="111"/>
    <cellStyle name="Total" xfId="112"/>
    <cellStyle name="Total 2" xfId="113"/>
  </cellStyles>
  <dxfs count="59">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font>
    </dxf>
    <dxf>
      <font>
        <b/>
        <i val="0"/>
        <color theme="1"/>
      </font>
      <fill>
        <patternFill>
          <bgColor rgb="FFCCFFCC"/>
        </patternFill>
      </fill>
    </dxf>
    <dxf>
      <font>
        <b/>
        <i val="0"/>
      </font>
    </dxf>
    <dxf>
      <font>
        <b/>
        <i val="0"/>
      </font>
    </dxf>
    <dxf>
      <font>
        <b/>
        <i val="0"/>
      </font>
    </dxf>
    <dxf>
      <font>
        <b/>
        <i val="0"/>
        <color theme="1"/>
      </font>
      <fill>
        <patternFill>
          <bgColor rgb="FFCCFFCC"/>
        </patternFill>
      </fill>
    </dxf>
    <dxf>
      <font>
        <b/>
        <i val="0"/>
      </font>
    </dxf>
    <dxf>
      <font>
        <b/>
        <i val="0"/>
      </font>
      <border/>
    </dxf>
    <dxf>
      <font>
        <b/>
        <i val="0"/>
        <color theme="1"/>
      </font>
      <fill>
        <patternFill>
          <bgColor rgb="FFCCFFCC"/>
        </patternFill>
      </fill>
      <border/>
    </dxf>
    <dxf>
      <font>
        <color theme="0"/>
      </font>
      <fill>
        <patternFill>
          <f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emf"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323850</xdr:colOff>
      <xdr:row>7</xdr:row>
      <xdr:rowOff>19050</xdr:rowOff>
    </xdr:from>
    <xdr:to>
      <xdr:col>14</xdr:col>
      <xdr:colOff>0</xdr:colOff>
      <xdr:row>11</xdr:row>
      <xdr:rowOff>28575</xdr:rowOff>
    </xdr:to>
    <xdr:pic>
      <xdr:nvPicPr>
        <xdr:cNvPr id="1" name="2 Imagen" descr="RFET logo color2.jpg"/>
        <xdr:cNvPicPr preferRelativeResize="1">
          <a:picLocks noChangeAspect="1"/>
        </xdr:cNvPicPr>
      </xdr:nvPicPr>
      <xdr:blipFill>
        <a:blip r:embed="rId1"/>
        <a:stretch>
          <a:fillRect/>
        </a:stretch>
      </xdr:blipFill>
      <xdr:spPr>
        <a:xfrm>
          <a:off x="5676900" y="1143000"/>
          <a:ext cx="1504950" cy="923925"/>
        </a:xfrm>
        <a:prstGeom prst="rect">
          <a:avLst/>
        </a:prstGeom>
        <a:noFill/>
        <a:ln w="9525" cmpd="sng">
          <a:noFill/>
        </a:ln>
      </xdr:spPr>
    </xdr:pic>
    <xdr:clientData/>
  </xdr:twoCellAnchor>
  <xdr:twoCellAnchor editAs="oneCell">
    <xdr:from>
      <xdr:col>11</xdr:col>
      <xdr:colOff>133350</xdr:colOff>
      <xdr:row>37</xdr:row>
      <xdr:rowOff>0</xdr:rowOff>
    </xdr:from>
    <xdr:to>
      <xdr:col>14</xdr:col>
      <xdr:colOff>0</xdr:colOff>
      <xdr:row>38</xdr:row>
      <xdr:rowOff>171450</xdr:rowOff>
    </xdr:to>
    <xdr:pic>
      <xdr:nvPicPr>
        <xdr:cNvPr id="2" name="2 Imagen"/>
        <xdr:cNvPicPr preferRelativeResize="1">
          <a:picLocks noChangeAspect="1"/>
        </xdr:cNvPicPr>
      </xdr:nvPicPr>
      <xdr:blipFill>
        <a:blip r:embed="rId2"/>
        <a:stretch>
          <a:fillRect/>
        </a:stretch>
      </xdr:blipFill>
      <xdr:spPr>
        <a:xfrm>
          <a:off x="5486400" y="7981950"/>
          <a:ext cx="1695450" cy="400050"/>
        </a:xfrm>
        <a:prstGeom prst="rect">
          <a:avLst/>
        </a:prstGeom>
        <a:noFill/>
        <a:ln w="9525" cmpd="sng">
          <a:noFill/>
        </a:ln>
      </xdr:spPr>
    </xdr:pic>
    <xdr:clientData/>
  </xdr:twoCellAnchor>
  <xdr:twoCellAnchor editAs="oneCell">
    <xdr:from>
      <xdr:col>11</xdr:col>
      <xdr:colOff>133350</xdr:colOff>
      <xdr:row>37</xdr:row>
      <xdr:rowOff>0</xdr:rowOff>
    </xdr:from>
    <xdr:to>
      <xdr:col>13</xdr:col>
      <xdr:colOff>885825</xdr:colOff>
      <xdr:row>38</xdr:row>
      <xdr:rowOff>171450</xdr:rowOff>
    </xdr:to>
    <xdr:pic>
      <xdr:nvPicPr>
        <xdr:cNvPr id="3" name="2 Imagen"/>
        <xdr:cNvPicPr preferRelativeResize="1">
          <a:picLocks noChangeAspect="1"/>
        </xdr:cNvPicPr>
      </xdr:nvPicPr>
      <xdr:blipFill>
        <a:blip r:embed="rId2"/>
        <a:stretch>
          <a:fillRect/>
        </a:stretch>
      </xdr:blipFill>
      <xdr:spPr>
        <a:xfrm>
          <a:off x="5486400" y="798195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133350</xdr:rowOff>
    </xdr:to>
    <xdr:pic>
      <xdr:nvPicPr>
        <xdr:cNvPr id="4" name="Picture 1"/>
        <xdr:cNvPicPr preferRelativeResize="1">
          <a:picLocks noChangeAspect="1"/>
        </xdr:cNvPicPr>
      </xdr:nvPicPr>
      <xdr:blipFill>
        <a:blip r:embed="rId3"/>
        <a:stretch>
          <a:fillRect/>
        </a:stretch>
      </xdr:blipFill>
      <xdr:spPr>
        <a:xfrm>
          <a:off x="180975" y="101060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552450</xdr:colOff>
      <xdr:row>53</xdr:row>
      <xdr:rowOff>0</xdr:rowOff>
    </xdr:from>
    <xdr:to>
      <xdr:col>5</xdr:col>
      <xdr:colOff>1171575</xdr:colOff>
      <xdr:row>56</xdr:row>
      <xdr:rowOff>161925</xdr:rowOff>
    </xdr:to>
    <xdr:pic>
      <xdr:nvPicPr>
        <xdr:cNvPr id="5" name="Picture 303" descr="Lasallesinfondo5x6"/>
        <xdr:cNvPicPr preferRelativeResize="1">
          <a:picLocks noChangeAspect="1"/>
        </xdr:cNvPicPr>
      </xdr:nvPicPr>
      <xdr:blipFill>
        <a:blip r:embed="rId4"/>
        <a:stretch>
          <a:fillRect/>
        </a:stretch>
      </xdr:blipFill>
      <xdr:spPr>
        <a:xfrm>
          <a:off x="2047875" y="10487025"/>
          <a:ext cx="6191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53</xdr:row>
      <xdr:rowOff>0</xdr:rowOff>
    </xdr:to>
    <xdr:pic>
      <xdr:nvPicPr>
        <xdr:cNvPr id="3" name="Picture 1"/>
        <xdr:cNvPicPr preferRelativeResize="1">
          <a:picLocks noChangeAspect="1"/>
        </xdr:cNvPicPr>
      </xdr:nvPicPr>
      <xdr:blipFill>
        <a:blip r:embed="rId3"/>
        <a:stretch>
          <a:fillRect/>
        </a:stretch>
      </xdr:blipFill>
      <xdr:spPr>
        <a:xfrm>
          <a:off x="180975" y="98298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561975</xdr:colOff>
      <xdr:row>53</xdr:row>
      <xdr:rowOff>0</xdr:rowOff>
    </xdr:from>
    <xdr:to>
      <xdr:col>5</xdr:col>
      <xdr:colOff>1181100</xdr:colOff>
      <xdr:row>57</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057400" y="10153650"/>
          <a:ext cx="6191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89647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552450</xdr:colOff>
      <xdr:row>85</xdr:row>
      <xdr:rowOff>0</xdr:rowOff>
    </xdr:from>
    <xdr:to>
      <xdr:col>5</xdr:col>
      <xdr:colOff>1171575</xdr:colOff>
      <xdr:row>89</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047875" y="10248900"/>
          <a:ext cx="6191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152400</xdr:colOff>
      <xdr:row>21</xdr:row>
      <xdr:rowOff>0</xdr:rowOff>
    </xdr:from>
    <xdr:to>
      <xdr:col>10</xdr:col>
      <xdr:colOff>904875</xdr:colOff>
      <xdr:row>22</xdr:row>
      <xdr:rowOff>171450</xdr:rowOff>
    </xdr:to>
    <xdr:pic>
      <xdr:nvPicPr>
        <xdr:cNvPr id="1" name="1 Imagen"/>
        <xdr:cNvPicPr preferRelativeResize="1">
          <a:picLocks noChangeAspect="1"/>
        </xdr:cNvPicPr>
      </xdr:nvPicPr>
      <xdr:blipFill>
        <a:blip r:embed="rId1"/>
        <a:stretch>
          <a:fillRect/>
        </a:stretch>
      </xdr:blipFill>
      <xdr:spPr>
        <a:xfrm>
          <a:off x="5667375" y="4352925"/>
          <a:ext cx="1666875" cy="400050"/>
        </a:xfrm>
        <a:prstGeom prst="rect">
          <a:avLst/>
        </a:prstGeom>
        <a:noFill/>
        <a:ln w="9525" cmpd="sng">
          <a:noFill/>
        </a:ln>
      </xdr:spPr>
    </xdr:pic>
    <xdr:clientData/>
  </xdr:twoCellAnchor>
  <xdr:twoCellAnchor editAs="oneCell">
    <xdr:from>
      <xdr:col>9</xdr:col>
      <xdr:colOff>333375</xdr:colOff>
      <xdr:row>7</xdr:row>
      <xdr:rowOff>19050</xdr:rowOff>
    </xdr:from>
    <xdr:to>
      <xdr:col>10</xdr:col>
      <xdr:colOff>904875</xdr:colOff>
      <xdr:row>11</xdr:row>
      <xdr:rowOff>28575</xdr:rowOff>
    </xdr:to>
    <xdr:pic>
      <xdr:nvPicPr>
        <xdr:cNvPr id="2" name="2 Imagen" descr="RFET logo color2.jpg"/>
        <xdr:cNvPicPr preferRelativeResize="1">
          <a:picLocks noChangeAspect="1"/>
        </xdr:cNvPicPr>
      </xdr:nvPicPr>
      <xdr:blipFill>
        <a:blip r:embed="rId2"/>
        <a:stretch>
          <a:fillRect/>
        </a:stretch>
      </xdr:blipFill>
      <xdr:spPr>
        <a:xfrm>
          <a:off x="5848350" y="1171575"/>
          <a:ext cx="1485900" cy="923925"/>
        </a:xfrm>
        <a:prstGeom prst="rect">
          <a:avLst/>
        </a:prstGeom>
        <a:noFill/>
        <a:ln w="9525" cmpd="sng">
          <a:noFill/>
        </a:ln>
      </xdr:spPr>
    </xdr:pic>
    <xdr:clientData/>
  </xdr:twoCellAnchor>
  <xdr:twoCellAnchor editAs="oneCell">
    <xdr:from>
      <xdr:col>1</xdr:col>
      <xdr:colOff>0</xdr:colOff>
      <xdr:row>35</xdr:row>
      <xdr:rowOff>0</xdr:rowOff>
    </xdr:from>
    <xdr:to>
      <xdr:col>3</xdr:col>
      <xdr:colOff>95250</xdr:colOff>
      <xdr:row>36</xdr:row>
      <xdr:rowOff>133350</xdr:rowOff>
    </xdr:to>
    <xdr:pic>
      <xdr:nvPicPr>
        <xdr:cNvPr id="3" name="Picture 1"/>
        <xdr:cNvPicPr preferRelativeResize="1">
          <a:picLocks noChangeAspect="1"/>
        </xdr:cNvPicPr>
      </xdr:nvPicPr>
      <xdr:blipFill>
        <a:blip r:embed="rId3"/>
        <a:stretch>
          <a:fillRect/>
        </a:stretch>
      </xdr:blipFill>
      <xdr:spPr>
        <a:xfrm>
          <a:off x="180975" y="65532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657225</xdr:colOff>
      <xdr:row>36</xdr:row>
      <xdr:rowOff>57150</xdr:rowOff>
    </xdr:from>
    <xdr:to>
      <xdr:col>5</xdr:col>
      <xdr:colOff>1276350</xdr:colOff>
      <xdr:row>40</xdr:row>
      <xdr:rowOff>28575</xdr:rowOff>
    </xdr:to>
    <xdr:pic>
      <xdr:nvPicPr>
        <xdr:cNvPr id="4" name="Picture 303" descr="Lasallesinfondo5x6"/>
        <xdr:cNvPicPr preferRelativeResize="1">
          <a:picLocks noChangeAspect="1"/>
        </xdr:cNvPicPr>
      </xdr:nvPicPr>
      <xdr:blipFill>
        <a:blip r:embed="rId4"/>
        <a:stretch>
          <a:fillRect/>
        </a:stretch>
      </xdr:blipFill>
      <xdr:spPr>
        <a:xfrm>
          <a:off x="2114550" y="6800850"/>
          <a:ext cx="6191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53</xdr:row>
      <xdr:rowOff>0</xdr:rowOff>
    </xdr:to>
    <xdr:pic>
      <xdr:nvPicPr>
        <xdr:cNvPr id="3" name="Picture 1"/>
        <xdr:cNvPicPr preferRelativeResize="1">
          <a:picLocks noChangeAspect="1"/>
        </xdr:cNvPicPr>
      </xdr:nvPicPr>
      <xdr:blipFill>
        <a:blip r:embed="rId3"/>
        <a:stretch>
          <a:fillRect/>
        </a:stretch>
      </xdr:blipFill>
      <xdr:spPr>
        <a:xfrm>
          <a:off x="180975" y="982980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552450</xdr:colOff>
      <xdr:row>53</xdr:row>
      <xdr:rowOff>0</xdr:rowOff>
    </xdr:from>
    <xdr:to>
      <xdr:col>5</xdr:col>
      <xdr:colOff>1171575</xdr:colOff>
      <xdr:row>57</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047875" y="10153650"/>
          <a:ext cx="6191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89647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561975</xdr:colOff>
      <xdr:row>85</xdr:row>
      <xdr:rowOff>0</xdr:rowOff>
    </xdr:from>
    <xdr:to>
      <xdr:col>5</xdr:col>
      <xdr:colOff>1181100</xdr:colOff>
      <xdr:row>89</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057400" y="10220325"/>
          <a:ext cx="6191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561975</xdr:colOff>
      <xdr:row>85</xdr:row>
      <xdr:rowOff>0</xdr:rowOff>
    </xdr:from>
    <xdr:to>
      <xdr:col>5</xdr:col>
      <xdr:colOff>1181100</xdr:colOff>
      <xdr:row>89</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057400" y="10220325"/>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4" name="Picture 1"/>
        <xdr:cNvPicPr preferRelativeResize="1">
          <a:picLocks noChangeAspect="1"/>
        </xdr:cNvPicPr>
      </xdr:nvPicPr>
      <xdr:blipFill>
        <a:blip r:embed="rId4"/>
        <a:stretch>
          <a:fillRect/>
        </a:stretch>
      </xdr:blipFill>
      <xdr:spPr>
        <a:xfrm>
          <a:off x="180975" y="9896475"/>
          <a:ext cx="942975" cy="323850"/>
        </a:xfrm>
        <a:prstGeom prst="rect">
          <a:avLst/>
        </a:prstGeom>
        <a:solidFill>
          <a:srgbClr val="FFFFFF"/>
        </a:solid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89647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552450</xdr:colOff>
      <xdr:row>85</xdr:row>
      <xdr:rowOff>0</xdr:rowOff>
    </xdr:from>
    <xdr:to>
      <xdr:col>5</xdr:col>
      <xdr:colOff>1171575</xdr:colOff>
      <xdr:row>89</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047875" y="10220325"/>
          <a:ext cx="6191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552450</xdr:colOff>
      <xdr:row>54</xdr:row>
      <xdr:rowOff>0</xdr:rowOff>
    </xdr:from>
    <xdr:to>
      <xdr:col>5</xdr:col>
      <xdr:colOff>1171575</xdr:colOff>
      <xdr:row>58</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047875" y="10344150"/>
          <a:ext cx="619125" cy="781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53</xdr:row>
      <xdr:rowOff>0</xdr:rowOff>
    </xdr:to>
    <xdr:pic>
      <xdr:nvPicPr>
        <xdr:cNvPr id="4" name="Picture 1"/>
        <xdr:cNvPicPr preferRelativeResize="1">
          <a:picLocks noChangeAspect="1"/>
        </xdr:cNvPicPr>
      </xdr:nvPicPr>
      <xdr:blipFill>
        <a:blip r:embed="rId4"/>
        <a:stretch>
          <a:fillRect/>
        </a:stretch>
      </xdr:blipFill>
      <xdr:spPr>
        <a:xfrm>
          <a:off x="180975" y="9829800"/>
          <a:ext cx="942975" cy="323850"/>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2.%20AF.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7.%20AM.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6.%20BM.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9.%20CM.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3.%20IF.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8.%20IM.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5.%20JF.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10.%20JM.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aximo\Documents\C.T.%20La%20Salle\Area%20deportiva\Torneos\Hno-Tarsicio\HT-2015\1.%20BF.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16"/>
    </sheetNames>
    <sheetDataSet>
      <sheetData sheetId="2">
        <row r="5">
          <cell r="A5" t="str">
            <v>XXIV MEMORIAL HERMANO TARSICIO</v>
          </cell>
        </row>
        <row r="7">
          <cell r="A7">
            <v>42310</v>
          </cell>
          <cell r="B7" t="str">
            <v>ILLES BALEARS</v>
          </cell>
          <cell r="D7" t="str">
            <v>C.T. LA SALLE</v>
          </cell>
          <cell r="E7">
            <v>3208825</v>
          </cell>
        </row>
        <row r="9">
          <cell r="A9" t="str">
            <v>NO</v>
          </cell>
          <cell r="B9" t="str">
            <v>Alevín</v>
          </cell>
          <cell r="C9" t="str">
            <v>Femenino</v>
          </cell>
          <cell r="D9" t="str">
            <v>PEP JORDI</v>
          </cell>
          <cell r="E9" t="str">
            <v>MATAS RAMIS</v>
          </cell>
        </row>
        <row r="11">
          <cell r="A11" t="str">
            <v>PALMA</v>
          </cell>
          <cell r="E11" t="str">
            <v>Si</v>
          </cell>
        </row>
      </sheetData>
      <sheetData sheetId="4">
        <row r="3">
          <cell r="G3">
            <v>4</v>
          </cell>
        </row>
        <row r="7">
          <cell r="A7">
            <v>1</v>
          </cell>
          <cell r="B7" t="str">
            <v>MARIA LUTAI</v>
          </cell>
          <cell r="C7" t="str">
            <v>LARA</v>
          </cell>
          <cell r="D7">
            <v>5934725</v>
          </cell>
          <cell r="E7">
            <v>2876</v>
          </cell>
          <cell r="F7" t="str">
            <v>F</v>
          </cell>
          <cell r="G7">
            <v>38229</v>
          </cell>
          <cell r="H7">
            <v>64</v>
          </cell>
          <cell r="I7">
            <v>0</v>
          </cell>
          <cell r="J7">
            <v>62</v>
          </cell>
        </row>
        <row r="8">
          <cell r="A8">
            <v>2</v>
          </cell>
          <cell r="B8" t="str">
            <v>CABRER PERICAS</v>
          </cell>
          <cell r="C8" t="str">
            <v>PAULA</v>
          </cell>
          <cell r="D8">
            <v>5943875</v>
          </cell>
          <cell r="E8">
            <v>2659</v>
          </cell>
          <cell r="F8" t="str">
            <v>F</v>
          </cell>
          <cell r="G8">
            <v>38018</v>
          </cell>
          <cell r="H8">
            <v>0</v>
          </cell>
          <cell r="I8">
            <v>1764</v>
          </cell>
          <cell r="J8">
            <v>52</v>
          </cell>
        </row>
        <row r="9">
          <cell r="A9">
            <v>3</v>
          </cell>
          <cell r="B9" t="str">
            <v>DOLS BAUZA</v>
          </cell>
          <cell r="C9" t="str">
            <v>SARA</v>
          </cell>
          <cell r="D9">
            <v>5933842</v>
          </cell>
          <cell r="E9">
            <v>3720</v>
          </cell>
          <cell r="F9" t="str">
            <v>F</v>
          </cell>
          <cell r="G9">
            <v>38481</v>
          </cell>
          <cell r="H9">
            <v>0</v>
          </cell>
          <cell r="I9">
            <v>1976</v>
          </cell>
          <cell r="J9">
            <v>43</v>
          </cell>
        </row>
        <row r="10">
          <cell r="A10">
            <v>4</v>
          </cell>
          <cell r="B10" t="str">
            <v>DIAZ ADROVER</v>
          </cell>
          <cell r="C10" t="str">
            <v>CRISTINA</v>
          </cell>
          <cell r="D10">
            <v>5945764</v>
          </cell>
          <cell r="E10">
            <v>2865</v>
          </cell>
          <cell r="F10" t="str">
            <v>F</v>
          </cell>
          <cell r="G10">
            <v>38689</v>
          </cell>
          <cell r="H10">
            <v>0</v>
          </cell>
          <cell r="I10">
            <v>2127</v>
          </cell>
          <cell r="J10">
            <v>37</v>
          </cell>
        </row>
        <row r="11">
          <cell r="A11">
            <v>5</v>
          </cell>
          <cell r="B11" t="str">
            <v>DOLS BAUZA</v>
          </cell>
          <cell r="C11" t="str">
            <v>PAULA</v>
          </cell>
          <cell r="D11">
            <v>5933834</v>
          </cell>
          <cell r="E11">
            <v>3721</v>
          </cell>
          <cell r="F11" t="str">
            <v>F</v>
          </cell>
          <cell r="G11">
            <v>38481</v>
          </cell>
          <cell r="H11">
            <v>0</v>
          </cell>
          <cell r="I11">
            <v>2446</v>
          </cell>
          <cell r="J11">
            <v>28</v>
          </cell>
        </row>
        <row r="12">
          <cell r="A12">
            <v>6</v>
          </cell>
          <cell r="B12" t="str">
            <v>GARVI WOLLSTEIN</v>
          </cell>
          <cell r="C12" t="str">
            <v>AROA</v>
          </cell>
          <cell r="D12">
            <v>5944013</v>
          </cell>
          <cell r="E12">
            <v>2685</v>
          </cell>
          <cell r="F12" t="str">
            <v>F</v>
          </cell>
          <cell r="G12">
            <v>38265</v>
          </cell>
          <cell r="H12">
            <v>0</v>
          </cell>
          <cell r="I12">
            <v>2572</v>
          </cell>
          <cell r="J12">
            <v>25</v>
          </cell>
        </row>
        <row r="13">
          <cell r="A13">
            <v>7</v>
          </cell>
          <cell r="B13" t="str">
            <v>FERNANDEZ MOLINA</v>
          </cell>
          <cell r="C13" t="str">
            <v>AINA</v>
          </cell>
          <cell r="D13">
            <v>5927960</v>
          </cell>
          <cell r="E13">
            <v>2278</v>
          </cell>
          <cell r="F13" t="str">
            <v>F</v>
          </cell>
          <cell r="G13">
            <v>38046</v>
          </cell>
          <cell r="H13">
            <v>0</v>
          </cell>
          <cell r="I13">
            <v>2948</v>
          </cell>
          <cell r="J13">
            <v>18</v>
          </cell>
        </row>
        <row r="14">
          <cell r="A14">
            <v>8</v>
          </cell>
          <cell r="B14" t="str">
            <v>FERNANDEZ MOLINA</v>
          </cell>
          <cell r="C14" t="str">
            <v>NEUS</v>
          </cell>
          <cell r="D14">
            <v>5927978</v>
          </cell>
          <cell r="E14">
            <v>2279</v>
          </cell>
          <cell r="F14" t="str">
            <v>F</v>
          </cell>
          <cell r="G14">
            <v>38046</v>
          </cell>
          <cell r="H14">
            <v>0</v>
          </cell>
          <cell r="I14">
            <v>3411</v>
          </cell>
          <cell r="J14">
            <v>12</v>
          </cell>
        </row>
        <row r="15">
          <cell r="A15">
            <v>9</v>
          </cell>
          <cell r="B15" t="str">
            <v>TOMAS NADAL</v>
          </cell>
          <cell r="C15" t="str">
            <v>EULALIA</v>
          </cell>
          <cell r="D15">
            <v>5921615</v>
          </cell>
          <cell r="E15">
            <v>2018</v>
          </cell>
          <cell r="F15" t="str">
            <v>F</v>
          </cell>
          <cell r="G15">
            <v>37855</v>
          </cell>
          <cell r="H15">
            <v>0</v>
          </cell>
          <cell r="I15">
            <v>3411</v>
          </cell>
          <cell r="J15">
            <v>12</v>
          </cell>
        </row>
        <row r="16">
          <cell r="A16">
            <v>10</v>
          </cell>
          <cell r="B16" t="str">
            <v>DOUGALL</v>
          </cell>
          <cell r="C16" t="str">
            <v>BONNIE</v>
          </cell>
          <cell r="D16">
            <v>5951919</v>
          </cell>
          <cell r="E16">
            <v>72763</v>
          </cell>
          <cell r="F16" t="str">
            <v>F</v>
          </cell>
          <cell r="G16">
            <v>38007</v>
          </cell>
          <cell r="H16">
            <v>4</v>
          </cell>
          <cell r="I16">
            <v>0</v>
          </cell>
          <cell r="J16">
            <v>11</v>
          </cell>
        </row>
        <row r="17">
          <cell r="A17">
            <v>11</v>
          </cell>
          <cell r="B17" t="str">
            <v>DOUGALL</v>
          </cell>
          <cell r="C17" t="str">
            <v>ROXANNE</v>
          </cell>
          <cell r="D17">
            <v>5954418</v>
          </cell>
          <cell r="E17">
            <v>72762</v>
          </cell>
          <cell r="F17" t="str">
            <v>F</v>
          </cell>
          <cell r="G17">
            <v>38469</v>
          </cell>
          <cell r="H17">
            <v>4</v>
          </cell>
          <cell r="I17">
            <v>0</v>
          </cell>
          <cell r="J17">
            <v>8</v>
          </cell>
        </row>
        <row r="18">
          <cell r="A18">
            <v>12</v>
          </cell>
          <cell r="B18" t="str">
            <v>LLAURADOR PONS</v>
          </cell>
          <cell r="C18" t="str">
            <v>SELENE</v>
          </cell>
          <cell r="D18">
            <v>5962114</v>
          </cell>
          <cell r="E18">
            <v>2282</v>
          </cell>
          <cell r="F18" t="str">
            <v>F</v>
          </cell>
          <cell r="G18">
            <v>38201</v>
          </cell>
          <cell r="H18">
            <v>0</v>
          </cell>
          <cell r="I18">
            <v>5868</v>
          </cell>
          <cell r="J18">
            <v>1</v>
          </cell>
        </row>
        <row r="19">
          <cell r="A19">
            <v>13</v>
          </cell>
          <cell r="B19" t="str">
            <v>MATAS SERVERA</v>
          </cell>
          <cell r="C19" t="str">
            <v>NURIA</v>
          </cell>
          <cell r="D19">
            <v>5968295</v>
          </cell>
          <cell r="E19">
            <v>71853</v>
          </cell>
          <cell r="F19" t="str">
            <v>F</v>
          </cell>
          <cell r="G19">
            <v>39319</v>
          </cell>
          <cell r="H19">
            <v>0</v>
          </cell>
          <cell r="I19">
            <v>0</v>
          </cell>
          <cell r="J19">
            <v>0</v>
          </cell>
        </row>
        <row r="20">
          <cell r="A20">
            <v>14</v>
          </cell>
          <cell r="B20" t="str">
            <v>ZZZ</v>
          </cell>
          <cell r="C20" t="str">
            <v/>
          </cell>
          <cell r="E20" t="str">
            <v/>
          </cell>
          <cell r="F20" t="str">
            <v/>
          </cell>
          <cell r="G20" t="str">
            <v/>
          </cell>
          <cell r="H20" t="str">
            <v/>
          </cell>
          <cell r="I20" t="str">
            <v/>
          </cell>
          <cell r="J20">
            <v>-1</v>
          </cell>
        </row>
        <row r="21">
          <cell r="A21">
            <v>15</v>
          </cell>
          <cell r="B21" t="str">
            <v>ZZZ</v>
          </cell>
          <cell r="C21" t="str">
            <v/>
          </cell>
          <cell r="E21" t="str">
            <v/>
          </cell>
          <cell r="F21" t="str">
            <v/>
          </cell>
          <cell r="G21" t="str">
            <v/>
          </cell>
          <cell r="H21" t="str">
            <v/>
          </cell>
          <cell r="I21" t="str">
            <v/>
          </cell>
          <cell r="J21">
            <v>-1</v>
          </cell>
        </row>
        <row r="22">
          <cell r="A22">
            <v>16</v>
          </cell>
          <cell r="B22" t="str">
            <v>ZZZ</v>
          </cell>
          <cell r="C22" t="str">
            <v/>
          </cell>
          <cell r="E22" t="str">
            <v/>
          </cell>
          <cell r="F22" t="str">
            <v/>
          </cell>
          <cell r="G22" t="str">
            <v/>
          </cell>
          <cell r="H22" t="str">
            <v/>
          </cell>
          <cell r="I22" t="str">
            <v/>
          </cell>
          <cell r="J22">
            <v>-1</v>
          </cell>
        </row>
        <row r="23">
          <cell r="A23">
            <v>17</v>
          </cell>
          <cell r="B23" t="str">
            <v>ZZZ</v>
          </cell>
          <cell r="C23" t="str">
            <v/>
          </cell>
          <cell r="E23" t="str">
            <v/>
          </cell>
          <cell r="F23" t="str">
            <v/>
          </cell>
          <cell r="G23" t="str">
            <v/>
          </cell>
          <cell r="H23" t="str">
            <v/>
          </cell>
          <cell r="I23" t="str">
            <v/>
          </cell>
          <cell r="J23">
            <v>-1</v>
          </cell>
        </row>
        <row r="24">
          <cell r="A24">
            <v>18</v>
          </cell>
          <cell r="B24" t="str">
            <v>ZZZ</v>
          </cell>
          <cell r="C24" t="str">
            <v/>
          </cell>
          <cell r="E24" t="str">
            <v/>
          </cell>
          <cell r="F24" t="str">
            <v/>
          </cell>
          <cell r="G24" t="str">
            <v/>
          </cell>
          <cell r="H24" t="str">
            <v/>
          </cell>
          <cell r="I24" t="str">
            <v/>
          </cell>
          <cell r="J24">
            <v>-1</v>
          </cell>
        </row>
        <row r="25">
          <cell r="A25">
            <v>19</v>
          </cell>
          <cell r="B25" t="str">
            <v>ZZZ</v>
          </cell>
          <cell r="C25" t="str">
            <v/>
          </cell>
          <cell r="E25" t="str">
            <v/>
          </cell>
          <cell r="F25" t="str">
            <v/>
          </cell>
          <cell r="G25" t="str">
            <v/>
          </cell>
          <cell r="H25" t="str">
            <v/>
          </cell>
          <cell r="I25" t="str">
            <v/>
          </cell>
          <cell r="J25">
            <v>-1</v>
          </cell>
        </row>
        <row r="26">
          <cell r="A26">
            <v>20</v>
          </cell>
          <cell r="B26" t="str">
            <v>ZZZ</v>
          </cell>
          <cell r="C26" t="str">
            <v/>
          </cell>
          <cell r="E26" t="str">
            <v/>
          </cell>
          <cell r="F26" t="str">
            <v/>
          </cell>
          <cell r="G26" t="str">
            <v/>
          </cell>
          <cell r="H26" t="str">
            <v/>
          </cell>
          <cell r="I26" t="str">
            <v/>
          </cell>
          <cell r="J26">
            <v>-1</v>
          </cell>
        </row>
        <row r="27">
          <cell r="A27">
            <v>21</v>
          </cell>
          <cell r="B27" t="str">
            <v>ZZZ</v>
          </cell>
          <cell r="C27" t="str">
            <v/>
          </cell>
          <cell r="E27" t="str">
            <v/>
          </cell>
          <cell r="F27" t="str">
            <v/>
          </cell>
          <cell r="G27" t="str">
            <v/>
          </cell>
          <cell r="H27" t="str">
            <v/>
          </cell>
          <cell r="I27" t="str">
            <v/>
          </cell>
          <cell r="J27">
            <v>-1</v>
          </cell>
        </row>
        <row r="28">
          <cell r="A28">
            <v>22</v>
          </cell>
          <cell r="B28" t="str">
            <v>ZZZ</v>
          </cell>
          <cell r="C28" t="str">
            <v/>
          </cell>
          <cell r="E28" t="str">
            <v/>
          </cell>
          <cell r="F28" t="str">
            <v/>
          </cell>
          <cell r="G28" t="str">
            <v/>
          </cell>
          <cell r="H28" t="str">
            <v/>
          </cell>
          <cell r="I28" t="str">
            <v/>
          </cell>
          <cell r="J28">
            <v>-1</v>
          </cell>
        </row>
        <row r="29">
          <cell r="A29">
            <v>23</v>
          </cell>
          <cell r="B29" t="str">
            <v>ZZZ</v>
          </cell>
          <cell r="C29" t="str">
            <v/>
          </cell>
          <cell r="E29" t="str">
            <v/>
          </cell>
          <cell r="F29" t="str">
            <v/>
          </cell>
          <cell r="G29" t="str">
            <v/>
          </cell>
          <cell r="H29" t="str">
            <v/>
          </cell>
          <cell r="I29" t="str">
            <v/>
          </cell>
          <cell r="J29">
            <v>-1</v>
          </cell>
        </row>
        <row r="30">
          <cell r="A30">
            <v>24</v>
          </cell>
          <cell r="B30" t="str">
            <v>ZZZ</v>
          </cell>
          <cell r="C30" t="str">
            <v/>
          </cell>
          <cell r="E30" t="str">
            <v/>
          </cell>
          <cell r="F30" t="str">
            <v/>
          </cell>
          <cell r="G30" t="str">
            <v/>
          </cell>
          <cell r="H30" t="str">
            <v/>
          </cell>
          <cell r="I30" t="str">
            <v/>
          </cell>
          <cell r="J30">
            <v>-1</v>
          </cell>
        </row>
        <row r="31">
          <cell r="A31">
            <v>25</v>
          </cell>
          <cell r="B31" t="str">
            <v>ZZZ</v>
          </cell>
          <cell r="C31" t="str">
            <v/>
          </cell>
          <cell r="E31" t="str">
            <v/>
          </cell>
          <cell r="F31" t="str">
            <v/>
          </cell>
          <cell r="G31" t="str">
            <v/>
          </cell>
          <cell r="H31" t="str">
            <v/>
          </cell>
          <cell r="I31" t="str">
            <v/>
          </cell>
          <cell r="J31">
            <v>-1</v>
          </cell>
        </row>
        <row r="32">
          <cell r="A32">
            <v>26</v>
          </cell>
          <cell r="B32" t="str">
            <v>ZZZ</v>
          </cell>
          <cell r="C32" t="str">
            <v/>
          </cell>
          <cell r="E32" t="str">
            <v/>
          </cell>
          <cell r="F32" t="str">
            <v/>
          </cell>
          <cell r="G32" t="str">
            <v/>
          </cell>
          <cell r="H32" t="str">
            <v/>
          </cell>
          <cell r="I32" t="str">
            <v/>
          </cell>
          <cell r="J32">
            <v>-1</v>
          </cell>
        </row>
        <row r="33">
          <cell r="A33">
            <v>27</v>
          </cell>
          <cell r="B33" t="str">
            <v>ZZZ</v>
          </cell>
          <cell r="C33" t="str">
            <v/>
          </cell>
          <cell r="E33" t="str">
            <v/>
          </cell>
          <cell r="F33" t="str">
            <v/>
          </cell>
          <cell r="G33" t="str">
            <v/>
          </cell>
          <cell r="H33" t="str">
            <v/>
          </cell>
          <cell r="I33" t="str">
            <v/>
          </cell>
          <cell r="J33">
            <v>-1</v>
          </cell>
        </row>
        <row r="34">
          <cell r="A34">
            <v>28</v>
          </cell>
          <cell r="B34" t="str">
            <v>ZZZ</v>
          </cell>
          <cell r="C34" t="str">
            <v/>
          </cell>
          <cell r="E34" t="str">
            <v/>
          </cell>
          <cell r="F34" t="str">
            <v/>
          </cell>
          <cell r="G34" t="str">
            <v/>
          </cell>
          <cell r="H34" t="str">
            <v/>
          </cell>
          <cell r="I34" t="str">
            <v/>
          </cell>
          <cell r="J34">
            <v>-1</v>
          </cell>
        </row>
        <row r="35">
          <cell r="A35">
            <v>29</v>
          </cell>
          <cell r="B35" t="str">
            <v>ZZZ</v>
          </cell>
          <cell r="C35" t="str">
            <v/>
          </cell>
          <cell r="E35" t="str">
            <v/>
          </cell>
          <cell r="F35" t="str">
            <v/>
          </cell>
          <cell r="G35" t="str">
            <v/>
          </cell>
          <cell r="H35" t="str">
            <v/>
          </cell>
          <cell r="I35" t="str">
            <v/>
          </cell>
          <cell r="J35">
            <v>-1</v>
          </cell>
        </row>
        <row r="36">
          <cell r="A36">
            <v>30</v>
          </cell>
          <cell r="B36" t="str">
            <v>ZZZ</v>
          </cell>
          <cell r="C36" t="str">
            <v/>
          </cell>
          <cell r="E36" t="str">
            <v/>
          </cell>
          <cell r="F36" t="str">
            <v/>
          </cell>
          <cell r="G36" t="str">
            <v/>
          </cell>
          <cell r="H36" t="str">
            <v/>
          </cell>
          <cell r="I36" t="str">
            <v/>
          </cell>
          <cell r="J36">
            <v>-1</v>
          </cell>
        </row>
        <row r="37">
          <cell r="A37">
            <v>31</v>
          </cell>
          <cell r="B37" t="str">
            <v>ZZZ</v>
          </cell>
          <cell r="C37" t="str">
            <v/>
          </cell>
          <cell r="E37" t="str">
            <v/>
          </cell>
          <cell r="F37" t="str">
            <v/>
          </cell>
          <cell r="G37" t="str">
            <v/>
          </cell>
          <cell r="H37" t="str">
            <v/>
          </cell>
          <cell r="I37" t="str">
            <v/>
          </cell>
          <cell r="J37">
            <v>-1</v>
          </cell>
        </row>
        <row r="38">
          <cell r="A38">
            <v>32</v>
          </cell>
          <cell r="B38" t="str">
            <v>ZZZ</v>
          </cell>
          <cell r="C38" t="str">
            <v/>
          </cell>
          <cell r="E38" t="str">
            <v/>
          </cell>
          <cell r="F38" t="str">
            <v/>
          </cell>
          <cell r="G38" t="str">
            <v/>
          </cell>
          <cell r="H38" t="str">
            <v/>
          </cell>
          <cell r="I38" t="str">
            <v/>
          </cell>
          <cell r="J38">
            <v>-1</v>
          </cell>
        </row>
        <row r="39">
          <cell r="A39">
            <v>33</v>
          </cell>
          <cell r="B39" t="str">
            <v>ZZZ</v>
          </cell>
          <cell r="C39" t="str">
            <v/>
          </cell>
          <cell r="E39" t="str">
            <v/>
          </cell>
          <cell r="F39" t="str">
            <v/>
          </cell>
          <cell r="G39" t="str">
            <v/>
          </cell>
          <cell r="H39" t="str">
            <v/>
          </cell>
          <cell r="I39" t="str">
            <v/>
          </cell>
          <cell r="J39">
            <v>-1</v>
          </cell>
        </row>
        <row r="40">
          <cell r="A40">
            <v>34</v>
          </cell>
          <cell r="B40" t="str">
            <v>ZZZ</v>
          </cell>
          <cell r="C40" t="str">
            <v/>
          </cell>
          <cell r="E40" t="str">
            <v/>
          </cell>
          <cell r="F40" t="str">
            <v/>
          </cell>
          <cell r="G40" t="str">
            <v/>
          </cell>
          <cell r="H40" t="str">
            <v/>
          </cell>
          <cell r="I40" t="str">
            <v/>
          </cell>
          <cell r="J40">
            <v>-1</v>
          </cell>
        </row>
        <row r="41">
          <cell r="A41">
            <v>35</v>
          </cell>
          <cell r="B41" t="str">
            <v>ZZZ</v>
          </cell>
          <cell r="C41" t="str">
            <v/>
          </cell>
          <cell r="E41" t="str">
            <v/>
          </cell>
          <cell r="F41" t="str">
            <v/>
          </cell>
          <cell r="G41" t="str">
            <v/>
          </cell>
          <cell r="H41" t="str">
            <v/>
          </cell>
          <cell r="I41" t="str">
            <v/>
          </cell>
          <cell r="J41">
            <v>-1</v>
          </cell>
        </row>
        <row r="42">
          <cell r="A42">
            <v>36</v>
          </cell>
          <cell r="B42" t="str">
            <v>ZZZ</v>
          </cell>
          <cell r="C42" t="str">
            <v/>
          </cell>
          <cell r="E42" t="str">
            <v/>
          </cell>
          <cell r="F42" t="str">
            <v/>
          </cell>
          <cell r="G42" t="str">
            <v/>
          </cell>
          <cell r="H42" t="str">
            <v/>
          </cell>
          <cell r="I42" t="str">
            <v/>
          </cell>
          <cell r="J42">
            <v>-1</v>
          </cell>
        </row>
        <row r="43">
          <cell r="A43">
            <v>37</v>
          </cell>
          <cell r="B43" t="str">
            <v>ZZZ</v>
          </cell>
          <cell r="C43" t="str">
            <v/>
          </cell>
          <cell r="E43" t="str">
            <v/>
          </cell>
          <cell r="F43" t="str">
            <v/>
          </cell>
          <cell r="G43" t="str">
            <v/>
          </cell>
          <cell r="H43" t="str">
            <v/>
          </cell>
          <cell r="I43" t="str">
            <v/>
          </cell>
          <cell r="J43">
            <v>-1</v>
          </cell>
        </row>
        <row r="44">
          <cell r="A44">
            <v>38</v>
          </cell>
          <cell r="B44" t="str">
            <v>ZZZ</v>
          </cell>
          <cell r="C44" t="str">
            <v/>
          </cell>
          <cell r="E44" t="str">
            <v/>
          </cell>
          <cell r="F44" t="str">
            <v/>
          </cell>
          <cell r="G44" t="str">
            <v/>
          </cell>
          <cell r="H44" t="str">
            <v/>
          </cell>
          <cell r="I44" t="str">
            <v/>
          </cell>
          <cell r="J44">
            <v>-1</v>
          </cell>
        </row>
        <row r="45">
          <cell r="A45">
            <v>39</v>
          </cell>
          <cell r="B45" t="str">
            <v>ZZZ</v>
          </cell>
          <cell r="C45" t="str">
            <v/>
          </cell>
          <cell r="E45" t="str">
            <v/>
          </cell>
          <cell r="F45" t="str">
            <v/>
          </cell>
          <cell r="G45" t="str">
            <v/>
          </cell>
          <cell r="H45" t="str">
            <v/>
          </cell>
          <cell r="I45" t="str">
            <v/>
          </cell>
          <cell r="J45">
            <v>-1</v>
          </cell>
        </row>
        <row r="46">
          <cell r="A46">
            <v>40</v>
          </cell>
          <cell r="B46" t="str">
            <v>ZZZ</v>
          </cell>
          <cell r="C46" t="str">
            <v/>
          </cell>
          <cell r="E46" t="str">
            <v/>
          </cell>
          <cell r="F46" t="str">
            <v/>
          </cell>
          <cell r="G46" t="str">
            <v/>
          </cell>
          <cell r="H46" t="str">
            <v/>
          </cell>
          <cell r="I46" t="str">
            <v/>
          </cell>
          <cell r="J46">
            <v>-1</v>
          </cell>
        </row>
        <row r="47">
          <cell r="A47">
            <v>41</v>
          </cell>
          <cell r="B47" t="str">
            <v>ZZZ</v>
          </cell>
          <cell r="C47" t="str">
            <v/>
          </cell>
          <cell r="E47" t="str">
            <v/>
          </cell>
          <cell r="F47" t="str">
            <v/>
          </cell>
          <cell r="G47" t="str">
            <v/>
          </cell>
          <cell r="H47" t="str">
            <v/>
          </cell>
          <cell r="I47" t="str">
            <v/>
          </cell>
          <cell r="J47">
            <v>-1</v>
          </cell>
        </row>
        <row r="48">
          <cell r="A48">
            <v>42</v>
          </cell>
          <cell r="B48" t="str">
            <v>ZZZ</v>
          </cell>
          <cell r="C48" t="str">
            <v/>
          </cell>
          <cell r="E48" t="str">
            <v/>
          </cell>
          <cell r="F48" t="str">
            <v/>
          </cell>
          <cell r="G48" t="str">
            <v/>
          </cell>
          <cell r="H48" t="str">
            <v/>
          </cell>
          <cell r="I48" t="str">
            <v/>
          </cell>
          <cell r="J48">
            <v>-1</v>
          </cell>
        </row>
        <row r="49">
          <cell r="A49">
            <v>43</v>
          </cell>
          <cell r="B49" t="str">
            <v>ZZZ</v>
          </cell>
          <cell r="C49" t="str">
            <v/>
          </cell>
          <cell r="E49" t="str">
            <v/>
          </cell>
          <cell r="F49" t="str">
            <v/>
          </cell>
          <cell r="G49" t="str">
            <v/>
          </cell>
          <cell r="H49" t="str">
            <v/>
          </cell>
          <cell r="I49" t="str">
            <v/>
          </cell>
          <cell r="J49">
            <v>-1</v>
          </cell>
        </row>
        <row r="50">
          <cell r="A50">
            <v>44</v>
          </cell>
          <cell r="B50" t="str">
            <v>ZZZ</v>
          </cell>
          <cell r="C50" t="str">
            <v/>
          </cell>
          <cell r="E50" t="str">
            <v/>
          </cell>
          <cell r="F50" t="str">
            <v/>
          </cell>
          <cell r="G50" t="str">
            <v/>
          </cell>
          <cell r="H50" t="str">
            <v/>
          </cell>
          <cell r="I50" t="str">
            <v/>
          </cell>
          <cell r="J50">
            <v>-1</v>
          </cell>
        </row>
        <row r="51">
          <cell r="A51">
            <v>45</v>
          </cell>
          <cell r="B51" t="str">
            <v>ZZZ</v>
          </cell>
          <cell r="C51" t="str">
            <v/>
          </cell>
          <cell r="E51" t="str">
            <v/>
          </cell>
          <cell r="F51" t="str">
            <v/>
          </cell>
          <cell r="G51" t="str">
            <v/>
          </cell>
          <cell r="H51" t="str">
            <v/>
          </cell>
          <cell r="I51" t="str">
            <v/>
          </cell>
          <cell r="J51">
            <v>-1</v>
          </cell>
        </row>
        <row r="52">
          <cell r="A52">
            <v>46</v>
          </cell>
          <cell r="B52" t="str">
            <v>ZZZ</v>
          </cell>
          <cell r="C52" t="str">
            <v/>
          </cell>
          <cell r="E52" t="str">
            <v/>
          </cell>
          <cell r="F52" t="str">
            <v/>
          </cell>
          <cell r="G52" t="str">
            <v/>
          </cell>
          <cell r="H52" t="str">
            <v/>
          </cell>
          <cell r="I52" t="str">
            <v/>
          </cell>
          <cell r="J52">
            <v>-1</v>
          </cell>
        </row>
        <row r="53">
          <cell r="A53">
            <v>47</v>
          </cell>
          <cell r="B53" t="str">
            <v>ZZZ</v>
          </cell>
          <cell r="C53" t="str">
            <v/>
          </cell>
          <cell r="E53" t="str">
            <v/>
          </cell>
          <cell r="F53" t="str">
            <v/>
          </cell>
          <cell r="G53" t="str">
            <v/>
          </cell>
          <cell r="H53" t="str">
            <v/>
          </cell>
          <cell r="I53" t="str">
            <v/>
          </cell>
          <cell r="J53">
            <v>-1</v>
          </cell>
        </row>
        <row r="54">
          <cell r="A54">
            <v>48</v>
          </cell>
          <cell r="B54" t="str">
            <v>ZZZ</v>
          </cell>
          <cell r="C54" t="str">
            <v/>
          </cell>
          <cell r="E54" t="str">
            <v/>
          </cell>
          <cell r="F54" t="str">
            <v/>
          </cell>
          <cell r="G54" t="str">
            <v/>
          </cell>
          <cell r="H54" t="str">
            <v/>
          </cell>
          <cell r="I54" t="str">
            <v/>
          </cell>
          <cell r="J54">
            <v>-1</v>
          </cell>
        </row>
        <row r="55">
          <cell r="A55">
            <v>49</v>
          </cell>
          <cell r="B55" t="str">
            <v>ZZZ</v>
          </cell>
          <cell r="C55" t="str">
            <v/>
          </cell>
          <cell r="E55" t="str">
            <v/>
          </cell>
          <cell r="F55" t="str">
            <v/>
          </cell>
          <cell r="G55" t="str">
            <v/>
          </cell>
          <cell r="H55" t="str">
            <v/>
          </cell>
          <cell r="I55" t="str">
            <v/>
          </cell>
          <cell r="J55">
            <v>-1</v>
          </cell>
        </row>
        <row r="56">
          <cell r="A56">
            <v>50</v>
          </cell>
          <cell r="B56" t="str">
            <v>ZZZ</v>
          </cell>
          <cell r="C56" t="str">
            <v/>
          </cell>
          <cell r="E56" t="str">
            <v/>
          </cell>
          <cell r="F56" t="str">
            <v/>
          </cell>
          <cell r="G56" t="str">
            <v/>
          </cell>
          <cell r="H56" t="str">
            <v/>
          </cell>
          <cell r="I56" t="str">
            <v/>
          </cell>
          <cell r="J56">
            <v>-1</v>
          </cell>
        </row>
        <row r="57">
          <cell r="A57">
            <v>51</v>
          </cell>
          <cell r="B57" t="str">
            <v>ZZZ</v>
          </cell>
          <cell r="C57" t="str">
            <v/>
          </cell>
          <cell r="E57" t="str">
            <v/>
          </cell>
          <cell r="F57" t="str">
            <v/>
          </cell>
          <cell r="G57" t="str">
            <v/>
          </cell>
          <cell r="H57" t="str">
            <v/>
          </cell>
          <cell r="I57" t="str">
            <v/>
          </cell>
          <cell r="J57">
            <v>-1</v>
          </cell>
        </row>
        <row r="58">
          <cell r="A58">
            <v>52</v>
          </cell>
          <cell r="B58" t="str">
            <v>ZZZ</v>
          </cell>
          <cell r="C58" t="str">
            <v/>
          </cell>
          <cell r="E58" t="str">
            <v/>
          </cell>
          <cell r="F58" t="str">
            <v/>
          </cell>
          <cell r="G58" t="str">
            <v/>
          </cell>
          <cell r="H58" t="str">
            <v/>
          </cell>
          <cell r="I58" t="str">
            <v/>
          </cell>
          <cell r="J58">
            <v>-1</v>
          </cell>
        </row>
        <row r="59">
          <cell r="A59">
            <v>53</v>
          </cell>
          <cell r="B59" t="str">
            <v>ZZZ</v>
          </cell>
          <cell r="C59" t="str">
            <v/>
          </cell>
          <cell r="E59" t="str">
            <v/>
          </cell>
          <cell r="F59" t="str">
            <v/>
          </cell>
          <cell r="G59" t="str">
            <v/>
          </cell>
          <cell r="H59" t="str">
            <v/>
          </cell>
          <cell r="I59" t="str">
            <v/>
          </cell>
          <cell r="J59">
            <v>-1</v>
          </cell>
        </row>
        <row r="60">
          <cell r="A60">
            <v>54</v>
          </cell>
          <cell r="B60" t="str">
            <v>ZZZ</v>
          </cell>
          <cell r="C60" t="str">
            <v/>
          </cell>
          <cell r="E60" t="str">
            <v/>
          </cell>
          <cell r="F60" t="str">
            <v/>
          </cell>
          <cell r="G60" t="str">
            <v/>
          </cell>
          <cell r="H60" t="str">
            <v/>
          </cell>
          <cell r="I60" t="str">
            <v/>
          </cell>
          <cell r="J60">
            <v>-1</v>
          </cell>
        </row>
        <row r="61">
          <cell r="A61">
            <v>55</v>
          </cell>
          <cell r="B61" t="str">
            <v>ZZZ</v>
          </cell>
          <cell r="C61" t="str">
            <v/>
          </cell>
          <cell r="E61" t="str">
            <v/>
          </cell>
          <cell r="F61" t="str">
            <v/>
          </cell>
          <cell r="G61" t="str">
            <v/>
          </cell>
          <cell r="H61" t="str">
            <v/>
          </cell>
          <cell r="I61" t="str">
            <v/>
          </cell>
          <cell r="J61">
            <v>-1</v>
          </cell>
        </row>
        <row r="62">
          <cell r="A62">
            <v>56</v>
          </cell>
          <cell r="B62" t="str">
            <v>ZZZ</v>
          </cell>
          <cell r="C62" t="str">
            <v/>
          </cell>
          <cell r="E62" t="str">
            <v/>
          </cell>
          <cell r="F62" t="str">
            <v/>
          </cell>
          <cell r="G62" t="str">
            <v/>
          </cell>
          <cell r="H62" t="str">
            <v/>
          </cell>
          <cell r="I62" t="str">
            <v/>
          </cell>
          <cell r="J62">
            <v>-1</v>
          </cell>
        </row>
        <row r="63">
          <cell r="A63">
            <v>57</v>
          </cell>
          <cell r="B63" t="str">
            <v>ZZZ</v>
          </cell>
          <cell r="C63" t="str">
            <v/>
          </cell>
          <cell r="E63" t="str">
            <v/>
          </cell>
          <cell r="F63" t="str">
            <v/>
          </cell>
          <cell r="G63" t="str">
            <v/>
          </cell>
          <cell r="H63" t="str">
            <v/>
          </cell>
          <cell r="I63" t="str">
            <v/>
          </cell>
          <cell r="J63">
            <v>-1</v>
          </cell>
        </row>
        <row r="64">
          <cell r="A64">
            <v>58</v>
          </cell>
          <cell r="B64" t="str">
            <v>ZZZ</v>
          </cell>
          <cell r="C64" t="str">
            <v/>
          </cell>
          <cell r="E64" t="str">
            <v/>
          </cell>
          <cell r="F64" t="str">
            <v/>
          </cell>
          <cell r="G64" t="str">
            <v/>
          </cell>
          <cell r="H64" t="str">
            <v/>
          </cell>
          <cell r="I64" t="str">
            <v/>
          </cell>
          <cell r="J64">
            <v>-1</v>
          </cell>
        </row>
        <row r="65">
          <cell r="A65">
            <v>59</v>
          </cell>
          <cell r="B65" t="str">
            <v>ZZZ</v>
          </cell>
          <cell r="C65" t="str">
            <v/>
          </cell>
          <cell r="E65" t="str">
            <v/>
          </cell>
          <cell r="F65" t="str">
            <v/>
          </cell>
          <cell r="G65" t="str">
            <v/>
          </cell>
          <cell r="H65" t="str">
            <v/>
          </cell>
          <cell r="I65" t="str">
            <v/>
          </cell>
          <cell r="J65">
            <v>-1</v>
          </cell>
        </row>
        <row r="66">
          <cell r="A66">
            <v>60</v>
          </cell>
          <cell r="B66" t="str">
            <v>ZZZ</v>
          </cell>
          <cell r="C66" t="str">
            <v/>
          </cell>
          <cell r="E66" t="str">
            <v/>
          </cell>
          <cell r="F66" t="str">
            <v/>
          </cell>
          <cell r="G66" t="str">
            <v/>
          </cell>
          <cell r="H66" t="str">
            <v/>
          </cell>
          <cell r="I66" t="str">
            <v/>
          </cell>
          <cell r="J66">
            <v>-1</v>
          </cell>
        </row>
        <row r="67">
          <cell r="A67">
            <v>61</v>
          </cell>
          <cell r="B67" t="str">
            <v>ZZZ</v>
          </cell>
          <cell r="C67" t="str">
            <v/>
          </cell>
          <cell r="E67" t="str">
            <v/>
          </cell>
          <cell r="F67" t="str">
            <v/>
          </cell>
          <cell r="G67" t="str">
            <v/>
          </cell>
          <cell r="H67" t="str">
            <v/>
          </cell>
          <cell r="I67" t="str">
            <v/>
          </cell>
          <cell r="J67">
            <v>-1</v>
          </cell>
        </row>
        <row r="68">
          <cell r="A68">
            <v>62</v>
          </cell>
          <cell r="B68" t="str">
            <v>ZZZ</v>
          </cell>
          <cell r="C68" t="str">
            <v/>
          </cell>
          <cell r="E68" t="str">
            <v/>
          </cell>
          <cell r="F68" t="str">
            <v/>
          </cell>
          <cell r="G68" t="str">
            <v/>
          </cell>
          <cell r="H68" t="str">
            <v/>
          </cell>
          <cell r="I68" t="str">
            <v/>
          </cell>
          <cell r="J68">
            <v>-1</v>
          </cell>
        </row>
        <row r="69">
          <cell r="A69">
            <v>63</v>
          </cell>
          <cell r="B69" t="str">
            <v>ZZZ</v>
          </cell>
          <cell r="C69" t="str">
            <v/>
          </cell>
          <cell r="E69" t="str">
            <v/>
          </cell>
          <cell r="F69" t="str">
            <v/>
          </cell>
          <cell r="G69" t="str">
            <v/>
          </cell>
          <cell r="H69" t="str">
            <v/>
          </cell>
          <cell r="I69" t="str">
            <v/>
          </cell>
          <cell r="J69">
            <v>-1</v>
          </cell>
        </row>
        <row r="70">
          <cell r="A70">
            <v>64</v>
          </cell>
          <cell r="B70" t="str">
            <v>ZZZ</v>
          </cell>
          <cell r="C70" t="str">
            <v/>
          </cell>
          <cell r="E70" t="str">
            <v/>
          </cell>
          <cell r="F70" t="str">
            <v/>
          </cell>
          <cell r="G70" t="str">
            <v/>
          </cell>
          <cell r="H70" t="str">
            <v/>
          </cell>
          <cell r="I70" t="str">
            <v/>
          </cell>
          <cell r="J70">
            <v>-1</v>
          </cell>
        </row>
        <row r="71">
          <cell r="B71">
            <v>1997</v>
          </cell>
          <cell r="C71">
            <v>1999</v>
          </cell>
          <cell r="F71">
            <v>2001</v>
          </cell>
          <cell r="G71">
            <v>2003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Insertar"/>
      <sheetName val="Final32"/>
    </sheetNames>
    <sheetDataSet>
      <sheetData sheetId="2">
        <row r="5">
          <cell r="A5" t="str">
            <v>XXIV MEMORIAL HERMANO TARSICIO</v>
          </cell>
        </row>
        <row r="7">
          <cell r="A7">
            <v>42310</v>
          </cell>
          <cell r="B7" t="str">
            <v>ILLES BALEARS</v>
          </cell>
          <cell r="D7" t="str">
            <v>C.T. LA SALLE</v>
          </cell>
          <cell r="E7">
            <v>3208825</v>
          </cell>
        </row>
        <row r="9">
          <cell r="A9" t="str">
            <v>NO</v>
          </cell>
          <cell r="B9" t="str">
            <v>Alevín</v>
          </cell>
          <cell r="C9" t="str">
            <v>Masculino</v>
          </cell>
          <cell r="D9" t="str">
            <v>PEP JORDI</v>
          </cell>
          <cell r="E9" t="str">
            <v>MATAS RAMIS</v>
          </cell>
        </row>
        <row r="11">
          <cell r="A11" t="str">
            <v>PALMA</v>
          </cell>
          <cell r="E11" t="str">
            <v>Si</v>
          </cell>
        </row>
      </sheetData>
      <sheetData sheetId="4">
        <row r="3">
          <cell r="G3">
            <v>4</v>
          </cell>
        </row>
        <row r="7">
          <cell r="A7">
            <v>1</v>
          </cell>
          <cell r="B7" t="str">
            <v>FRANCISCO SAMPEDRO</v>
          </cell>
          <cell r="C7" t="str">
            <v>LUIS</v>
          </cell>
          <cell r="D7">
            <v>5902665</v>
          </cell>
          <cell r="E7">
            <v>1919</v>
          </cell>
          <cell r="F7" t="str">
            <v>M</v>
          </cell>
          <cell r="G7">
            <v>37696</v>
          </cell>
          <cell r="H7">
            <v>0</v>
          </cell>
          <cell r="I7">
            <v>2406</v>
          </cell>
          <cell r="J7">
            <v>139</v>
          </cell>
          <cell r="K7">
            <v>0</v>
          </cell>
          <cell r="L7">
            <v>0</v>
          </cell>
          <cell r="M7">
            <v>0</v>
          </cell>
        </row>
        <row r="8">
          <cell r="A8">
            <v>2</v>
          </cell>
          <cell r="B8" t="str">
            <v>ATAUN VIADA</v>
          </cell>
          <cell r="C8" t="str">
            <v>XAVIER</v>
          </cell>
          <cell r="D8">
            <v>5906914</v>
          </cell>
          <cell r="E8">
            <v>3283</v>
          </cell>
          <cell r="F8" t="str">
            <v>M</v>
          </cell>
          <cell r="G8">
            <v>38128</v>
          </cell>
          <cell r="H8">
            <v>0</v>
          </cell>
          <cell r="I8">
            <v>2467</v>
          </cell>
          <cell r="J8">
            <v>135</v>
          </cell>
          <cell r="K8">
            <v>0</v>
          </cell>
          <cell r="L8">
            <v>0</v>
          </cell>
          <cell r="M8">
            <v>0</v>
          </cell>
        </row>
        <row r="9">
          <cell r="A9">
            <v>3</v>
          </cell>
          <cell r="B9" t="str">
            <v>DHEUR DOS SANTOS</v>
          </cell>
          <cell r="C9" t="str">
            <v>YERAI</v>
          </cell>
          <cell r="D9">
            <v>5903944</v>
          </cell>
          <cell r="E9">
            <v>3845</v>
          </cell>
          <cell r="F9" t="str">
            <v>M</v>
          </cell>
          <cell r="G9">
            <v>37664</v>
          </cell>
          <cell r="H9">
            <v>0</v>
          </cell>
          <cell r="I9">
            <v>2514</v>
          </cell>
          <cell r="J9">
            <v>132</v>
          </cell>
          <cell r="K9">
            <v>0</v>
          </cell>
          <cell r="L9">
            <v>0</v>
          </cell>
          <cell r="M9">
            <v>0</v>
          </cell>
        </row>
        <row r="10">
          <cell r="A10">
            <v>4</v>
          </cell>
          <cell r="B10" t="str">
            <v>PASCUAL BOSCH</v>
          </cell>
          <cell r="C10" t="str">
            <v>ANDREU</v>
          </cell>
          <cell r="D10">
            <v>5902722</v>
          </cell>
          <cell r="E10">
            <v>2731</v>
          </cell>
          <cell r="F10" t="str">
            <v>M</v>
          </cell>
          <cell r="G10">
            <v>37925</v>
          </cell>
          <cell r="H10">
            <v>0</v>
          </cell>
          <cell r="I10">
            <v>3645</v>
          </cell>
          <cell r="J10">
            <v>87</v>
          </cell>
          <cell r="K10">
            <v>0</v>
          </cell>
          <cell r="L10">
            <v>0</v>
          </cell>
          <cell r="M10">
            <v>0</v>
          </cell>
        </row>
        <row r="11">
          <cell r="A11">
            <v>5</v>
          </cell>
          <cell r="B11" t="str">
            <v>FONS TORRES</v>
          </cell>
          <cell r="C11" t="str">
            <v>JUAN MIQUE</v>
          </cell>
          <cell r="D11">
            <v>5914553</v>
          </cell>
          <cell r="E11">
            <v>2446</v>
          </cell>
          <cell r="F11" t="str">
            <v>M</v>
          </cell>
          <cell r="G11">
            <v>38571</v>
          </cell>
          <cell r="H11">
            <v>0</v>
          </cell>
          <cell r="I11">
            <v>3928</v>
          </cell>
          <cell r="J11">
            <v>79</v>
          </cell>
          <cell r="K11">
            <v>0</v>
          </cell>
          <cell r="L11">
            <v>0</v>
          </cell>
          <cell r="M11">
            <v>0</v>
          </cell>
        </row>
        <row r="12">
          <cell r="A12">
            <v>6</v>
          </cell>
          <cell r="B12" t="str">
            <v>MELERO BLEDA</v>
          </cell>
          <cell r="C12" t="str">
            <v>ALEJANDRO</v>
          </cell>
          <cell r="D12">
            <v>5935260</v>
          </cell>
          <cell r="E12">
            <v>3738</v>
          </cell>
          <cell r="F12" t="str">
            <v>M</v>
          </cell>
          <cell r="G12">
            <v>38353</v>
          </cell>
          <cell r="H12">
            <v>0</v>
          </cell>
          <cell r="I12">
            <v>4004</v>
          </cell>
          <cell r="J12">
            <v>77</v>
          </cell>
          <cell r="K12">
            <v>0</v>
          </cell>
          <cell r="L12">
            <v>0</v>
          </cell>
          <cell r="M12">
            <v>0</v>
          </cell>
        </row>
        <row r="13">
          <cell r="A13">
            <v>7</v>
          </cell>
          <cell r="B13" t="str">
            <v>MAYRATA FRAU</v>
          </cell>
          <cell r="C13" t="str">
            <v>JORDI</v>
          </cell>
          <cell r="D13">
            <v>5928413</v>
          </cell>
          <cell r="E13">
            <v>2709</v>
          </cell>
          <cell r="F13" t="str">
            <v>M</v>
          </cell>
          <cell r="G13">
            <v>37932</v>
          </cell>
          <cell r="H13">
            <v>0</v>
          </cell>
          <cell r="I13">
            <v>4989</v>
          </cell>
          <cell r="J13">
            <v>57</v>
          </cell>
          <cell r="K13">
            <v>0</v>
          </cell>
          <cell r="L13">
            <v>0</v>
          </cell>
          <cell r="M13">
            <v>0</v>
          </cell>
        </row>
        <row r="14">
          <cell r="A14">
            <v>8</v>
          </cell>
          <cell r="B14" t="str">
            <v>CARRILLO PRADILLOS</v>
          </cell>
          <cell r="C14" t="str">
            <v>MARCOS</v>
          </cell>
          <cell r="D14">
            <v>5946788</v>
          </cell>
          <cell r="E14">
            <v>3120</v>
          </cell>
          <cell r="F14" t="str">
            <v>M</v>
          </cell>
          <cell r="G14">
            <v>38161</v>
          </cell>
          <cell r="H14">
            <v>0</v>
          </cell>
          <cell r="I14">
            <v>5378</v>
          </cell>
          <cell r="J14">
            <v>51</v>
          </cell>
          <cell r="K14">
            <v>0</v>
          </cell>
          <cell r="L14">
            <v>0</v>
          </cell>
          <cell r="M14">
            <v>0</v>
          </cell>
        </row>
        <row r="15">
          <cell r="A15">
            <v>9</v>
          </cell>
          <cell r="B15" t="str">
            <v>LIMONGI OLLERS</v>
          </cell>
          <cell r="C15" t="str">
            <v>LLUC</v>
          </cell>
          <cell r="D15">
            <v>5943916</v>
          </cell>
          <cell r="E15">
            <v>2697</v>
          </cell>
          <cell r="F15" t="str">
            <v>M</v>
          </cell>
          <cell r="G15">
            <v>38009</v>
          </cell>
          <cell r="H15">
            <v>0</v>
          </cell>
          <cell r="I15">
            <v>5598</v>
          </cell>
          <cell r="J15">
            <v>48</v>
          </cell>
          <cell r="K15">
            <v>0</v>
          </cell>
          <cell r="L15">
            <v>0</v>
          </cell>
          <cell r="M15">
            <v>0</v>
          </cell>
        </row>
        <row r="16">
          <cell r="A16">
            <v>10</v>
          </cell>
          <cell r="B16" t="str">
            <v>DIAZ ADROVER</v>
          </cell>
          <cell r="C16" t="str">
            <v>PEDRO ANT.</v>
          </cell>
          <cell r="D16">
            <v>5933347</v>
          </cell>
          <cell r="E16">
            <v>2866</v>
          </cell>
          <cell r="F16" t="str">
            <v>M</v>
          </cell>
          <cell r="G16">
            <v>38689</v>
          </cell>
          <cell r="H16">
            <v>0</v>
          </cell>
          <cell r="I16">
            <v>5761</v>
          </cell>
          <cell r="J16">
            <v>46</v>
          </cell>
          <cell r="K16">
            <v>0</v>
          </cell>
          <cell r="L16">
            <v>0</v>
          </cell>
          <cell r="M16">
            <v>0</v>
          </cell>
        </row>
        <row r="17">
          <cell r="A17">
            <v>11</v>
          </cell>
          <cell r="B17" t="str">
            <v>MAYRATA FRAU</v>
          </cell>
          <cell r="C17" t="str">
            <v>JOAN</v>
          </cell>
          <cell r="D17">
            <v>5928405</v>
          </cell>
          <cell r="E17">
            <v>2710</v>
          </cell>
          <cell r="F17" t="str">
            <v>M</v>
          </cell>
          <cell r="G17">
            <v>37932</v>
          </cell>
          <cell r="H17">
            <v>0</v>
          </cell>
          <cell r="I17">
            <v>6019</v>
          </cell>
          <cell r="J17">
            <v>43</v>
          </cell>
          <cell r="K17">
            <v>0</v>
          </cell>
          <cell r="L17">
            <v>0</v>
          </cell>
          <cell r="M17">
            <v>0</v>
          </cell>
        </row>
        <row r="18">
          <cell r="A18">
            <v>12</v>
          </cell>
          <cell r="B18" t="str">
            <v>PORTE SOLER</v>
          </cell>
          <cell r="C18" t="str">
            <v>MARC</v>
          </cell>
          <cell r="D18">
            <v>5931911</v>
          </cell>
          <cell r="E18">
            <v>1986</v>
          </cell>
          <cell r="F18" t="str">
            <v>M</v>
          </cell>
          <cell r="G18">
            <v>38106</v>
          </cell>
          <cell r="H18">
            <v>0</v>
          </cell>
          <cell r="I18">
            <v>6282</v>
          </cell>
          <cell r="J18">
            <v>40</v>
          </cell>
          <cell r="K18">
            <v>0</v>
          </cell>
          <cell r="L18">
            <v>0</v>
          </cell>
          <cell r="M18">
            <v>0</v>
          </cell>
        </row>
        <row r="19">
          <cell r="A19">
            <v>13</v>
          </cell>
          <cell r="B19" t="str">
            <v>ALMAZAN VALIENTE</v>
          </cell>
          <cell r="C19" t="str">
            <v>HUGO</v>
          </cell>
          <cell r="D19">
            <v>5906948</v>
          </cell>
          <cell r="E19">
            <v>3701</v>
          </cell>
          <cell r="F19" t="str">
            <v>M</v>
          </cell>
          <cell r="G19">
            <v>38414</v>
          </cell>
          <cell r="H19">
            <v>0</v>
          </cell>
          <cell r="I19">
            <v>6476</v>
          </cell>
          <cell r="J19">
            <v>38</v>
          </cell>
          <cell r="K19" t="str">
            <v>WC</v>
          </cell>
          <cell r="L19">
            <v>0</v>
          </cell>
          <cell r="M19">
            <v>0</v>
          </cell>
        </row>
        <row r="20">
          <cell r="A20">
            <v>14</v>
          </cell>
          <cell r="B20" t="str">
            <v>BARRIL ESLAVA</v>
          </cell>
          <cell r="C20" t="str">
            <v>SERGI</v>
          </cell>
          <cell r="D20">
            <v>5942398</v>
          </cell>
          <cell r="E20">
            <v>2271</v>
          </cell>
          <cell r="F20" t="str">
            <v>M</v>
          </cell>
          <cell r="G20">
            <v>37708</v>
          </cell>
          <cell r="H20">
            <v>0</v>
          </cell>
          <cell r="I20">
            <v>6889</v>
          </cell>
          <cell r="J20">
            <v>34</v>
          </cell>
          <cell r="K20">
            <v>0</v>
          </cell>
          <cell r="L20">
            <v>0</v>
          </cell>
          <cell r="M20">
            <v>0</v>
          </cell>
        </row>
        <row r="21">
          <cell r="A21">
            <v>15</v>
          </cell>
          <cell r="B21" t="str">
            <v>MUÑOZ SBERT</v>
          </cell>
          <cell r="C21" t="str">
            <v>JOAN</v>
          </cell>
          <cell r="D21">
            <v>5929346</v>
          </cell>
          <cell r="E21">
            <v>3830</v>
          </cell>
          <cell r="F21" t="str">
            <v>M</v>
          </cell>
          <cell r="G21">
            <v>38143</v>
          </cell>
          <cell r="H21">
            <v>0</v>
          </cell>
          <cell r="I21">
            <v>6998</v>
          </cell>
          <cell r="J21">
            <v>33</v>
          </cell>
          <cell r="K21">
            <v>0</v>
          </cell>
          <cell r="L21">
            <v>0</v>
          </cell>
          <cell r="M21">
            <v>0</v>
          </cell>
        </row>
        <row r="22">
          <cell r="A22">
            <v>16</v>
          </cell>
          <cell r="B22" t="str">
            <v>ALBERTI GAMBOA</v>
          </cell>
          <cell r="C22" t="str">
            <v>MIQUEL</v>
          </cell>
          <cell r="D22">
            <v>5928265</v>
          </cell>
          <cell r="E22">
            <v>2642</v>
          </cell>
          <cell r="F22" t="str">
            <v>M</v>
          </cell>
          <cell r="G22">
            <v>38067</v>
          </cell>
          <cell r="H22">
            <v>0</v>
          </cell>
          <cell r="I22">
            <v>7731</v>
          </cell>
          <cell r="J22">
            <v>27</v>
          </cell>
          <cell r="K22">
            <v>0</v>
          </cell>
          <cell r="L22">
            <v>0</v>
          </cell>
          <cell r="M22">
            <v>0</v>
          </cell>
        </row>
        <row r="23">
          <cell r="A23">
            <v>17</v>
          </cell>
          <cell r="B23" t="str">
            <v>GATTI TASCON</v>
          </cell>
          <cell r="C23" t="str">
            <v>VICTOR</v>
          </cell>
          <cell r="D23">
            <v>5928215</v>
          </cell>
          <cell r="E23">
            <v>2686</v>
          </cell>
          <cell r="F23" t="str">
            <v>M</v>
          </cell>
          <cell r="G23">
            <v>38430</v>
          </cell>
          <cell r="H23">
            <v>0</v>
          </cell>
          <cell r="I23">
            <v>8713</v>
          </cell>
          <cell r="J23">
            <v>21</v>
          </cell>
          <cell r="K23">
            <v>0</v>
          </cell>
          <cell r="L23">
            <v>0</v>
          </cell>
          <cell r="M23">
            <v>0</v>
          </cell>
        </row>
        <row r="24">
          <cell r="A24">
            <v>18</v>
          </cell>
          <cell r="B24" t="str">
            <v>CLADERA GARCIA</v>
          </cell>
          <cell r="C24" t="str">
            <v>NOAH</v>
          </cell>
          <cell r="D24">
            <v>5910387</v>
          </cell>
          <cell r="E24">
            <v>2665</v>
          </cell>
          <cell r="F24" t="str">
            <v>M</v>
          </cell>
          <cell r="G24">
            <v>37725</v>
          </cell>
          <cell r="H24">
            <v>0</v>
          </cell>
          <cell r="I24">
            <v>8916</v>
          </cell>
          <cell r="J24">
            <v>20</v>
          </cell>
          <cell r="K24">
            <v>0</v>
          </cell>
          <cell r="L24">
            <v>0</v>
          </cell>
          <cell r="M24">
            <v>0</v>
          </cell>
        </row>
        <row r="25">
          <cell r="A25">
            <v>19</v>
          </cell>
          <cell r="B25" t="str">
            <v>GARCIA LOZANO</v>
          </cell>
          <cell r="C25" t="str">
            <v>PEDRO</v>
          </cell>
          <cell r="D25">
            <v>5943940</v>
          </cell>
          <cell r="E25">
            <v>2682</v>
          </cell>
          <cell r="F25" t="str">
            <v>M</v>
          </cell>
          <cell r="G25">
            <v>37634</v>
          </cell>
          <cell r="H25">
            <v>0</v>
          </cell>
          <cell r="I25">
            <v>9539</v>
          </cell>
          <cell r="J25">
            <v>17</v>
          </cell>
          <cell r="K25">
            <v>0</v>
          </cell>
          <cell r="L25">
            <v>0</v>
          </cell>
          <cell r="M25">
            <v>0</v>
          </cell>
        </row>
        <row r="26">
          <cell r="A26">
            <v>20</v>
          </cell>
          <cell r="B26" t="str">
            <v>ESPINOZA DIAZ</v>
          </cell>
          <cell r="C26" t="str">
            <v>RAFAEL</v>
          </cell>
          <cell r="D26">
            <v>5901394</v>
          </cell>
          <cell r="E26">
            <v>3580</v>
          </cell>
          <cell r="F26" t="str">
            <v>M</v>
          </cell>
          <cell r="G26">
            <v>37783</v>
          </cell>
          <cell r="H26">
            <v>0</v>
          </cell>
          <cell r="I26">
            <v>9809</v>
          </cell>
          <cell r="J26">
            <v>16</v>
          </cell>
          <cell r="K26">
            <v>0</v>
          </cell>
          <cell r="L26">
            <v>0</v>
          </cell>
          <cell r="M26">
            <v>0</v>
          </cell>
        </row>
        <row r="27">
          <cell r="A27">
            <v>21</v>
          </cell>
          <cell r="B27" t="str">
            <v>HENG</v>
          </cell>
          <cell r="C27" t="str">
            <v>NICHOLAS</v>
          </cell>
          <cell r="D27">
            <v>5971206</v>
          </cell>
          <cell r="E27">
            <v>0</v>
          </cell>
          <cell r="F27" t="str">
            <v>M</v>
          </cell>
          <cell r="G27">
            <v>37936</v>
          </cell>
          <cell r="H27">
            <v>0</v>
          </cell>
          <cell r="I27">
            <v>0</v>
          </cell>
          <cell r="J27">
            <v>0</v>
          </cell>
          <cell r="K27">
            <v>0</v>
          </cell>
          <cell r="L27">
            <v>0</v>
          </cell>
          <cell r="M27">
            <v>0</v>
          </cell>
        </row>
        <row r="28">
          <cell r="A28">
            <v>22</v>
          </cell>
          <cell r="B28" t="str">
            <v>ZZZ</v>
          </cell>
          <cell r="C28" t="str">
            <v/>
          </cell>
          <cell r="D28">
            <v>0</v>
          </cell>
          <cell r="E28" t="str">
            <v/>
          </cell>
          <cell r="F28" t="str">
            <v/>
          </cell>
          <cell r="G28" t="str">
            <v/>
          </cell>
          <cell r="H28" t="str">
            <v/>
          </cell>
          <cell r="I28" t="str">
            <v/>
          </cell>
          <cell r="J28">
            <v>-1</v>
          </cell>
          <cell r="K28">
            <v>0</v>
          </cell>
          <cell r="L28">
            <v>0</v>
          </cell>
          <cell r="M28">
            <v>0</v>
          </cell>
        </row>
        <row r="29">
          <cell r="A29">
            <v>23</v>
          </cell>
          <cell r="B29" t="str">
            <v>ZZZ</v>
          </cell>
          <cell r="C29" t="str">
            <v/>
          </cell>
          <cell r="D29">
            <v>0</v>
          </cell>
          <cell r="E29" t="str">
            <v/>
          </cell>
          <cell r="F29" t="str">
            <v/>
          </cell>
          <cell r="G29" t="str">
            <v/>
          </cell>
          <cell r="H29" t="str">
            <v/>
          </cell>
          <cell r="I29" t="str">
            <v/>
          </cell>
          <cell r="J29">
            <v>-1</v>
          </cell>
          <cell r="K29">
            <v>0</v>
          </cell>
          <cell r="L29">
            <v>0</v>
          </cell>
          <cell r="M29">
            <v>0</v>
          </cell>
        </row>
        <row r="30">
          <cell r="A30">
            <v>24</v>
          </cell>
          <cell r="B30" t="str">
            <v>ZZZ</v>
          </cell>
          <cell r="C30" t="str">
            <v/>
          </cell>
          <cell r="D30">
            <v>0</v>
          </cell>
          <cell r="E30" t="str">
            <v/>
          </cell>
          <cell r="F30" t="str">
            <v/>
          </cell>
          <cell r="G30" t="str">
            <v/>
          </cell>
          <cell r="H30" t="str">
            <v/>
          </cell>
          <cell r="I30" t="str">
            <v/>
          </cell>
          <cell r="J30">
            <v>-1</v>
          </cell>
          <cell r="K30">
            <v>0</v>
          </cell>
          <cell r="L30">
            <v>0</v>
          </cell>
          <cell r="M30">
            <v>0</v>
          </cell>
        </row>
        <row r="31">
          <cell r="A31">
            <v>25</v>
          </cell>
          <cell r="B31" t="str">
            <v>ZZZ</v>
          </cell>
          <cell r="C31" t="str">
            <v/>
          </cell>
          <cell r="D31">
            <v>0</v>
          </cell>
          <cell r="E31" t="str">
            <v/>
          </cell>
          <cell r="F31" t="str">
            <v/>
          </cell>
          <cell r="G31" t="str">
            <v/>
          </cell>
          <cell r="H31" t="str">
            <v/>
          </cell>
          <cell r="I31" t="str">
            <v/>
          </cell>
          <cell r="J31">
            <v>-1</v>
          </cell>
          <cell r="K31">
            <v>0</v>
          </cell>
          <cell r="L31">
            <v>0</v>
          </cell>
          <cell r="M31">
            <v>0</v>
          </cell>
        </row>
        <row r="32">
          <cell r="A32">
            <v>26</v>
          </cell>
          <cell r="B32" t="str">
            <v>ZZZ</v>
          </cell>
          <cell r="C32" t="str">
            <v/>
          </cell>
          <cell r="D32">
            <v>0</v>
          </cell>
          <cell r="E32" t="str">
            <v/>
          </cell>
          <cell r="F32" t="str">
            <v/>
          </cell>
          <cell r="G32" t="str">
            <v/>
          </cell>
          <cell r="H32" t="str">
            <v/>
          </cell>
          <cell r="I32" t="str">
            <v/>
          </cell>
          <cell r="J32">
            <v>-1</v>
          </cell>
          <cell r="K32">
            <v>0</v>
          </cell>
          <cell r="L32">
            <v>0</v>
          </cell>
          <cell r="M32">
            <v>0</v>
          </cell>
        </row>
        <row r="33">
          <cell r="A33">
            <v>27</v>
          </cell>
          <cell r="B33" t="str">
            <v>ZZZ</v>
          </cell>
          <cell r="C33" t="str">
            <v/>
          </cell>
          <cell r="D33">
            <v>0</v>
          </cell>
          <cell r="E33" t="str">
            <v/>
          </cell>
          <cell r="F33" t="str">
            <v/>
          </cell>
          <cell r="G33" t="str">
            <v/>
          </cell>
          <cell r="H33" t="str">
            <v/>
          </cell>
          <cell r="I33" t="str">
            <v/>
          </cell>
          <cell r="J33">
            <v>-1</v>
          </cell>
          <cell r="K33">
            <v>0</v>
          </cell>
          <cell r="L33">
            <v>0</v>
          </cell>
          <cell r="M33">
            <v>0</v>
          </cell>
        </row>
        <row r="34">
          <cell r="A34">
            <v>28</v>
          </cell>
          <cell r="B34" t="str">
            <v>ZZZ</v>
          </cell>
          <cell r="C34" t="str">
            <v/>
          </cell>
          <cell r="D34">
            <v>0</v>
          </cell>
          <cell r="E34" t="str">
            <v/>
          </cell>
          <cell r="F34" t="str">
            <v/>
          </cell>
          <cell r="G34" t="str">
            <v/>
          </cell>
          <cell r="H34" t="str">
            <v/>
          </cell>
          <cell r="I34" t="str">
            <v/>
          </cell>
          <cell r="J34">
            <v>-1</v>
          </cell>
          <cell r="K34">
            <v>0</v>
          </cell>
          <cell r="L34">
            <v>0</v>
          </cell>
          <cell r="M34">
            <v>0</v>
          </cell>
        </row>
        <row r="35">
          <cell r="A35">
            <v>29</v>
          </cell>
          <cell r="B35" t="str">
            <v>ZZZ</v>
          </cell>
          <cell r="C35" t="str">
            <v/>
          </cell>
          <cell r="D35">
            <v>0</v>
          </cell>
          <cell r="E35" t="str">
            <v/>
          </cell>
          <cell r="F35" t="str">
            <v/>
          </cell>
          <cell r="G35" t="str">
            <v/>
          </cell>
          <cell r="H35" t="str">
            <v/>
          </cell>
          <cell r="I35" t="str">
            <v/>
          </cell>
          <cell r="J35">
            <v>-1</v>
          </cell>
          <cell r="K35">
            <v>0</v>
          </cell>
          <cell r="L35">
            <v>0</v>
          </cell>
          <cell r="M35">
            <v>0</v>
          </cell>
        </row>
        <row r="36">
          <cell r="A36">
            <v>30</v>
          </cell>
          <cell r="B36" t="str">
            <v>ZZZ</v>
          </cell>
          <cell r="C36" t="str">
            <v/>
          </cell>
          <cell r="D36">
            <v>0</v>
          </cell>
          <cell r="E36" t="str">
            <v/>
          </cell>
          <cell r="F36" t="str">
            <v/>
          </cell>
          <cell r="G36" t="str">
            <v/>
          </cell>
          <cell r="H36" t="str">
            <v/>
          </cell>
          <cell r="I36" t="str">
            <v/>
          </cell>
          <cell r="J36">
            <v>-1</v>
          </cell>
          <cell r="K36">
            <v>0</v>
          </cell>
          <cell r="L36">
            <v>0</v>
          </cell>
          <cell r="M36">
            <v>0</v>
          </cell>
        </row>
        <row r="37">
          <cell r="A37">
            <v>31</v>
          </cell>
          <cell r="B37" t="str">
            <v>ZZZ</v>
          </cell>
          <cell r="C37" t="str">
            <v/>
          </cell>
          <cell r="D37">
            <v>0</v>
          </cell>
          <cell r="E37" t="str">
            <v/>
          </cell>
          <cell r="F37" t="str">
            <v/>
          </cell>
          <cell r="G37" t="str">
            <v/>
          </cell>
          <cell r="H37" t="str">
            <v/>
          </cell>
          <cell r="I37" t="str">
            <v/>
          </cell>
          <cell r="J37">
            <v>-1</v>
          </cell>
          <cell r="K37">
            <v>0</v>
          </cell>
          <cell r="L37">
            <v>0</v>
          </cell>
          <cell r="M37">
            <v>0</v>
          </cell>
        </row>
        <row r="38">
          <cell r="A38">
            <v>32</v>
          </cell>
          <cell r="B38" t="str">
            <v>ZZZ</v>
          </cell>
          <cell r="C38" t="str">
            <v/>
          </cell>
          <cell r="D38">
            <v>0</v>
          </cell>
          <cell r="E38" t="str">
            <v/>
          </cell>
          <cell r="F38" t="str">
            <v/>
          </cell>
          <cell r="G38" t="str">
            <v/>
          </cell>
          <cell r="H38" t="str">
            <v/>
          </cell>
          <cell r="I38" t="str">
            <v/>
          </cell>
          <cell r="J38">
            <v>-1</v>
          </cell>
          <cell r="K38">
            <v>0</v>
          </cell>
          <cell r="L38">
            <v>0</v>
          </cell>
          <cell r="M38">
            <v>0</v>
          </cell>
        </row>
        <row r="39">
          <cell r="A39">
            <v>33</v>
          </cell>
          <cell r="B39" t="str">
            <v>ZZZ</v>
          </cell>
          <cell r="C39" t="str">
            <v/>
          </cell>
          <cell r="D39">
            <v>0</v>
          </cell>
          <cell r="E39" t="str">
            <v/>
          </cell>
          <cell r="F39" t="str">
            <v/>
          </cell>
          <cell r="G39" t="str">
            <v/>
          </cell>
          <cell r="H39" t="str">
            <v/>
          </cell>
          <cell r="I39" t="str">
            <v/>
          </cell>
          <cell r="J39">
            <v>-1</v>
          </cell>
          <cell r="K39">
            <v>0</v>
          </cell>
          <cell r="L39">
            <v>0</v>
          </cell>
          <cell r="M39">
            <v>0</v>
          </cell>
        </row>
        <row r="40">
          <cell r="A40">
            <v>34</v>
          </cell>
          <cell r="B40" t="str">
            <v>ZZZ</v>
          </cell>
          <cell r="C40" t="str">
            <v/>
          </cell>
          <cell r="D40">
            <v>0</v>
          </cell>
          <cell r="E40" t="str">
            <v/>
          </cell>
          <cell r="F40" t="str">
            <v/>
          </cell>
          <cell r="G40" t="str">
            <v/>
          </cell>
          <cell r="H40" t="str">
            <v/>
          </cell>
          <cell r="I40" t="str">
            <v/>
          </cell>
          <cell r="J40">
            <v>-1</v>
          </cell>
          <cell r="K40">
            <v>0</v>
          </cell>
          <cell r="L40">
            <v>0</v>
          </cell>
          <cell r="M40">
            <v>0</v>
          </cell>
        </row>
        <row r="41">
          <cell r="A41">
            <v>35</v>
          </cell>
          <cell r="B41" t="str">
            <v>ZZZ</v>
          </cell>
          <cell r="C41" t="str">
            <v/>
          </cell>
          <cell r="D41">
            <v>0</v>
          </cell>
          <cell r="E41" t="str">
            <v/>
          </cell>
          <cell r="F41" t="str">
            <v/>
          </cell>
          <cell r="G41" t="str">
            <v/>
          </cell>
          <cell r="H41" t="str">
            <v/>
          </cell>
          <cell r="I41" t="str">
            <v/>
          </cell>
          <cell r="J41">
            <v>-1</v>
          </cell>
          <cell r="K41">
            <v>0</v>
          </cell>
          <cell r="L41">
            <v>0</v>
          </cell>
          <cell r="M41">
            <v>0</v>
          </cell>
        </row>
        <row r="42">
          <cell r="A42">
            <v>36</v>
          </cell>
          <cell r="B42" t="str">
            <v>ZZZ</v>
          </cell>
          <cell r="C42" t="str">
            <v/>
          </cell>
          <cell r="D42">
            <v>0</v>
          </cell>
          <cell r="E42" t="str">
            <v/>
          </cell>
          <cell r="F42" t="str">
            <v/>
          </cell>
          <cell r="G42" t="str">
            <v/>
          </cell>
          <cell r="H42" t="str">
            <v/>
          </cell>
          <cell r="I42" t="str">
            <v/>
          </cell>
          <cell r="J42">
            <v>-1</v>
          </cell>
          <cell r="K42">
            <v>0</v>
          </cell>
          <cell r="L42">
            <v>0</v>
          </cell>
          <cell r="M42">
            <v>0</v>
          </cell>
        </row>
        <row r="43">
          <cell r="A43">
            <v>37</v>
          </cell>
          <cell r="B43" t="str">
            <v>ZZZ</v>
          </cell>
          <cell r="C43" t="str">
            <v/>
          </cell>
          <cell r="D43">
            <v>0</v>
          </cell>
          <cell r="E43" t="str">
            <v/>
          </cell>
          <cell r="F43" t="str">
            <v/>
          </cell>
          <cell r="G43" t="str">
            <v/>
          </cell>
          <cell r="H43" t="str">
            <v/>
          </cell>
          <cell r="I43" t="str">
            <v/>
          </cell>
          <cell r="J43">
            <v>-1</v>
          </cell>
          <cell r="K43">
            <v>0</v>
          </cell>
          <cell r="L43">
            <v>0</v>
          </cell>
          <cell r="M43">
            <v>0</v>
          </cell>
        </row>
        <row r="44">
          <cell r="A44">
            <v>38</v>
          </cell>
          <cell r="B44" t="str">
            <v>ZZZ</v>
          </cell>
          <cell r="C44" t="str">
            <v/>
          </cell>
          <cell r="D44">
            <v>0</v>
          </cell>
          <cell r="E44" t="str">
            <v/>
          </cell>
          <cell r="F44" t="str">
            <v/>
          </cell>
          <cell r="G44" t="str">
            <v/>
          </cell>
          <cell r="H44" t="str">
            <v/>
          </cell>
          <cell r="I44" t="str">
            <v/>
          </cell>
          <cell r="J44">
            <v>-1</v>
          </cell>
          <cell r="K44">
            <v>0</v>
          </cell>
          <cell r="L44">
            <v>0</v>
          </cell>
          <cell r="M44">
            <v>0</v>
          </cell>
        </row>
        <row r="45">
          <cell r="A45">
            <v>39</v>
          </cell>
          <cell r="B45" t="str">
            <v>ZZZ</v>
          </cell>
          <cell r="C45" t="str">
            <v/>
          </cell>
          <cell r="D45">
            <v>0</v>
          </cell>
          <cell r="E45" t="str">
            <v/>
          </cell>
          <cell r="F45" t="str">
            <v/>
          </cell>
          <cell r="G45" t="str">
            <v/>
          </cell>
          <cell r="H45" t="str">
            <v/>
          </cell>
          <cell r="I45" t="str">
            <v/>
          </cell>
          <cell r="J45">
            <v>-1</v>
          </cell>
          <cell r="K45">
            <v>0</v>
          </cell>
          <cell r="L45">
            <v>0</v>
          </cell>
          <cell r="M45">
            <v>0</v>
          </cell>
        </row>
        <row r="46">
          <cell r="A46">
            <v>40</v>
          </cell>
          <cell r="B46" t="str">
            <v>ZZZ</v>
          </cell>
          <cell r="C46" t="str">
            <v/>
          </cell>
          <cell r="D46">
            <v>0</v>
          </cell>
          <cell r="E46" t="str">
            <v/>
          </cell>
          <cell r="F46" t="str">
            <v/>
          </cell>
          <cell r="G46" t="str">
            <v/>
          </cell>
          <cell r="H46" t="str">
            <v/>
          </cell>
          <cell r="I46" t="str">
            <v/>
          </cell>
          <cell r="J46">
            <v>-1</v>
          </cell>
          <cell r="K46">
            <v>0</v>
          </cell>
          <cell r="L46">
            <v>0</v>
          </cell>
          <cell r="M46">
            <v>0</v>
          </cell>
        </row>
        <row r="47">
          <cell r="A47">
            <v>41</v>
          </cell>
          <cell r="B47" t="str">
            <v>ZZZ</v>
          </cell>
          <cell r="C47" t="str">
            <v/>
          </cell>
          <cell r="D47">
            <v>0</v>
          </cell>
          <cell r="E47" t="str">
            <v/>
          </cell>
          <cell r="F47" t="str">
            <v/>
          </cell>
          <cell r="G47" t="str">
            <v/>
          </cell>
          <cell r="H47" t="str">
            <v/>
          </cell>
          <cell r="I47" t="str">
            <v/>
          </cell>
          <cell r="J47">
            <v>-1</v>
          </cell>
          <cell r="K47">
            <v>0</v>
          </cell>
          <cell r="L47">
            <v>0</v>
          </cell>
          <cell r="M47">
            <v>0</v>
          </cell>
        </row>
        <row r="48">
          <cell r="A48">
            <v>42</v>
          </cell>
          <cell r="B48" t="str">
            <v>ZZZ</v>
          </cell>
          <cell r="C48" t="str">
            <v/>
          </cell>
          <cell r="D48">
            <v>0</v>
          </cell>
          <cell r="E48" t="str">
            <v/>
          </cell>
          <cell r="F48" t="str">
            <v/>
          </cell>
          <cell r="G48" t="str">
            <v/>
          </cell>
          <cell r="H48" t="str">
            <v/>
          </cell>
          <cell r="I48" t="str">
            <v/>
          </cell>
          <cell r="J48">
            <v>-1</v>
          </cell>
          <cell r="K48">
            <v>0</v>
          </cell>
          <cell r="L48">
            <v>0</v>
          </cell>
          <cell r="M48">
            <v>0</v>
          </cell>
        </row>
        <row r="49">
          <cell r="A49">
            <v>43</v>
          </cell>
          <cell r="B49" t="str">
            <v>ZZZ</v>
          </cell>
          <cell r="C49" t="str">
            <v/>
          </cell>
          <cell r="D49">
            <v>0</v>
          </cell>
          <cell r="E49" t="str">
            <v/>
          </cell>
          <cell r="F49" t="str">
            <v/>
          </cell>
          <cell r="G49" t="str">
            <v/>
          </cell>
          <cell r="H49" t="str">
            <v/>
          </cell>
          <cell r="I49" t="str">
            <v/>
          </cell>
          <cell r="J49">
            <v>-1</v>
          </cell>
          <cell r="K49">
            <v>0</v>
          </cell>
          <cell r="L49">
            <v>0</v>
          </cell>
          <cell r="M49">
            <v>0</v>
          </cell>
        </row>
        <row r="50">
          <cell r="A50">
            <v>44</v>
          </cell>
          <cell r="B50" t="str">
            <v>ZZZ</v>
          </cell>
          <cell r="C50" t="str">
            <v/>
          </cell>
          <cell r="D50">
            <v>0</v>
          </cell>
          <cell r="E50" t="str">
            <v/>
          </cell>
          <cell r="F50" t="str">
            <v/>
          </cell>
          <cell r="G50" t="str">
            <v/>
          </cell>
          <cell r="H50" t="str">
            <v/>
          </cell>
          <cell r="I50" t="str">
            <v/>
          </cell>
          <cell r="J50">
            <v>-1</v>
          </cell>
          <cell r="K50">
            <v>0</v>
          </cell>
          <cell r="L50">
            <v>0</v>
          </cell>
          <cell r="M50">
            <v>0</v>
          </cell>
        </row>
        <row r="51">
          <cell r="A51">
            <v>45</v>
          </cell>
          <cell r="B51" t="str">
            <v>ZZZ</v>
          </cell>
          <cell r="C51" t="str">
            <v/>
          </cell>
          <cell r="D51">
            <v>0</v>
          </cell>
          <cell r="E51" t="str">
            <v/>
          </cell>
          <cell r="F51" t="str">
            <v/>
          </cell>
          <cell r="G51" t="str">
            <v/>
          </cell>
          <cell r="H51" t="str">
            <v/>
          </cell>
          <cell r="I51" t="str">
            <v/>
          </cell>
          <cell r="J51">
            <v>-1</v>
          </cell>
          <cell r="K51">
            <v>0</v>
          </cell>
          <cell r="L51">
            <v>0</v>
          </cell>
          <cell r="M51">
            <v>0</v>
          </cell>
        </row>
        <row r="52">
          <cell r="A52">
            <v>46</v>
          </cell>
          <cell r="B52" t="str">
            <v>ZZZ</v>
          </cell>
          <cell r="C52" t="str">
            <v/>
          </cell>
          <cell r="D52">
            <v>0</v>
          </cell>
          <cell r="E52" t="str">
            <v/>
          </cell>
          <cell r="F52" t="str">
            <v/>
          </cell>
          <cell r="G52" t="str">
            <v/>
          </cell>
          <cell r="H52" t="str">
            <v/>
          </cell>
          <cell r="I52" t="str">
            <v/>
          </cell>
          <cell r="J52">
            <v>-1</v>
          </cell>
          <cell r="K52">
            <v>0</v>
          </cell>
          <cell r="L52">
            <v>0</v>
          </cell>
          <cell r="M52">
            <v>0</v>
          </cell>
        </row>
        <row r="53">
          <cell r="A53">
            <v>47</v>
          </cell>
          <cell r="B53" t="str">
            <v>ZZZ</v>
          </cell>
          <cell r="C53" t="str">
            <v/>
          </cell>
          <cell r="D53">
            <v>0</v>
          </cell>
          <cell r="E53" t="str">
            <v/>
          </cell>
          <cell r="F53" t="str">
            <v/>
          </cell>
          <cell r="G53" t="str">
            <v/>
          </cell>
          <cell r="H53" t="str">
            <v/>
          </cell>
          <cell r="I53" t="str">
            <v/>
          </cell>
          <cell r="J53">
            <v>-1</v>
          </cell>
          <cell r="K53">
            <v>0</v>
          </cell>
          <cell r="L53">
            <v>0</v>
          </cell>
          <cell r="M53">
            <v>0</v>
          </cell>
        </row>
        <row r="54">
          <cell r="A54">
            <v>48</v>
          </cell>
          <cell r="B54" t="str">
            <v>ZZZ</v>
          </cell>
          <cell r="C54" t="str">
            <v/>
          </cell>
          <cell r="D54">
            <v>0</v>
          </cell>
          <cell r="E54" t="str">
            <v/>
          </cell>
          <cell r="F54" t="str">
            <v/>
          </cell>
          <cell r="G54" t="str">
            <v/>
          </cell>
          <cell r="H54" t="str">
            <v/>
          </cell>
          <cell r="I54" t="str">
            <v/>
          </cell>
          <cell r="J54">
            <v>-1</v>
          </cell>
          <cell r="K54">
            <v>0</v>
          </cell>
          <cell r="L54">
            <v>0</v>
          </cell>
          <cell r="M54">
            <v>0</v>
          </cell>
        </row>
        <row r="55">
          <cell r="A55">
            <v>49</v>
          </cell>
          <cell r="B55" t="str">
            <v>ZZZ</v>
          </cell>
          <cell r="C55" t="str">
            <v/>
          </cell>
          <cell r="D55">
            <v>0</v>
          </cell>
          <cell r="E55" t="str">
            <v/>
          </cell>
          <cell r="F55" t="str">
            <v/>
          </cell>
          <cell r="G55" t="str">
            <v/>
          </cell>
          <cell r="H55" t="str">
            <v/>
          </cell>
          <cell r="I55" t="str">
            <v/>
          </cell>
          <cell r="J55">
            <v>-1</v>
          </cell>
          <cell r="K55">
            <v>0</v>
          </cell>
          <cell r="L55">
            <v>0</v>
          </cell>
          <cell r="M55">
            <v>0</v>
          </cell>
        </row>
        <row r="56">
          <cell r="A56">
            <v>50</v>
          </cell>
          <cell r="B56" t="str">
            <v>ZZZ</v>
          </cell>
          <cell r="C56" t="str">
            <v/>
          </cell>
          <cell r="D56">
            <v>0</v>
          </cell>
          <cell r="E56" t="str">
            <v/>
          </cell>
          <cell r="F56" t="str">
            <v/>
          </cell>
          <cell r="G56" t="str">
            <v/>
          </cell>
          <cell r="H56" t="str">
            <v/>
          </cell>
          <cell r="I56" t="str">
            <v/>
          </cell>
          <cell r="J56">
            <v>-1</v>
          </cell>
          <cell r="K56">
            <v>0</v>
          </cell>
          <cell r="L56">
            <v>0</v>
          </cell>
          <cell r="M56">
            <v>0</v>
          </cell>
        </row>
        <row r="57">
          <cell r="A57">
            <v>51</v>
          </cell>
          <cell r="B57" t="str">
            <v>ZZZ</v>
          </cell>
          <cell r="C57" t="str">
            <v/>
          </cell>
          <cell r="D57">
            <v>0</v>
          </cell>
          <cell r="E57" t="str">
            <v/>
          </cell>
          <cell r="F57" t="str">
            <v/>
          </cell>
          <cell r="G57" t="str">
            <v/>
          </cell>
          <cell r="H57" t="str">
            <v/>
          </cell>
          <cell r="I57" t="str">
            <v/>
          </cell>
          <cell r="J57">
            <v>-1</v>
          </cell>
          <cell r="K57">
            <v>0</v>
          </cell>
          <cell r="L57">
            <v>0</v>
          </cell>
          <cell r="M57">
            <v>0</v>
          </cell>
        </row>
        <row r="58">
          <cell r="A58">
            <v>52</v>
          </cell>
          <cell r="B58" t="str">
            <v>ZZZ</v>
          </cell>
          <cell r="C58" t="str">
            <v/>
          </cell>
          <cell r="D58">
            <v>0</v>
          </cell>
          <cell r="E58" t="str">
            <v/>
          </cell>
          <cell r="F58" t="str">
            <v/>
          </cell>
          <cell r="G58" t="str">
            <v/>
          </cell>
          <cell r="H58" t="str">
            <v/>
          </cell>
          <cell r="I58" t="str">
            <v/>
          </cell>
          <cell r="J58">
            <v>-1</v>
          </cell>
          <cell r="K58">
            <v>0</v>
          </cell>
          <cell r="L58">
            <v>0</v>
          </cell>
          <cell r="M58">
            <v>0</v>
          </cell>
        </row>
        <row r="59">
          <cell r="A59">
            <v>53</v>
          </cell>
          <cell r="B59" t="str">
            <v>ZZZ</v>
          </cell>
          <cell r="C59" t="str">
            <v/>
          </cell>
          <cell r="D59">
            <v>0</v>
          </cell>
          <cell r="E59" t="str">
            <v/>
          </cell>
          <cell r="F59" t="str">
            <v/>
          </cell>
          <cell r="G59" t="str">
            <v/>
          </cell>
          <cell r="H59" t="str">
            <v/>
          </cell>
          <cell r="I59" t="str">
            <v/>
          </cell>
          <cell r="J59">
            <v>-1</v>
          </cell>
          <cell r="K59">
            <v>0</v>
          </cell>
          <cell r="L59">
            <v>0</v>
          </cell>
          <cell r="M59">
            <v>0</v>
          </cell>
        </row>
        <row r="60">
          <cell r="A60">
            <v>54</v>
          </cell>
          <cell r="B60" t="str">
            <v>ZZZ</v>
          </cell>
          <cell r="C60" t="str">
            <v/>
          </cell>
          <cell r="D60">
            <v>0</v>
          </cell>
          <cell r="E60" t="str">
            <v/>
          </cell>
          <cell r="F60" t="str">
            <v/>
          </cell>
          <cell r="G60" t="str">
            <v/>
          </cell>
          <cell r="H60" t="str">
            <v/>
          </cell>
          <cell r="I60" t="str">
            <v/>
          </cell>
          <cell r="J60">
            <v>-1</v>
          </cell>
          <cell r="K60">
            <v>0</v>
          </cell>
          <cell r="L60">
            <v>0</v>
          </cell>
          <cell r="M60">
            <v>0</v>
          </cell>
        </row>
        <row r="61">
          <cell r="A61">
            <v>55</v>
          </cell>
          <cell r="B61" t="str">
            <v>ZZZ</v>
          </cell>
          <cell r="C61" t="str">
            <v/>
          </cell>
          <cell r="D61">
            <v>0</v>
          </cell>
          <cell r="E61" t="str">
            <v/>
          </cell>
          <cell r="F61" t="str">
            <v/>
          </cell>
          <cell r="G61" t="str">
            <v/>
          </cell>
          <cell r="H61" t="str">
            <v/>
          </cell>
          <cell r="I61" t="str">
            <v/>
          </cell>
          <cell r="J61">
            <v>-1</v>
          </cell>
          <cell r="K61">
            <v>0</v>
          </cell>
          <cell r="L61">
            <v>0</v>
          </cell>
          <cell r="M61">
            <v>0</v>
          </cell>
        </row>
        <row r="62">
          <cell r="A62">
            <v>56</v>
          </cell>
          <cell r="B62" t="str">
            <v>ZZZ</v>
          </cell>
          <cell r="C62" t="str">
            <v/>
          </cell>
          <cell r="D62">
            <v>0</v>
          </cell>
          <cell r="E62" t="str">
            <v/>
          </cell>
          <cell r="F62" t="str">
            <v/>
          </cell>
          <cell r="G62" t="str">
            <v/>
          </cell>
          <cell r="H62" t="str">
            <v/>
          </cell>
          <cell r="I62" t="str">
            <v/>
          </cell>
          <cell r="J62">
            <v>-1</v>
          </cell>
          <cell r="K62">
            <v>0</v>
          </cell>
          <cell r="L62">
            <v>0</v>
          </cell>
          <cell r="M62">
            <v>0</v>
          </cell>
        </row>
        <row r="63">
          <cell r="A63">
            <v>57</v>
          </cell>
          <cell r="B63" t="str">
            <v>ZZZ</v>
          </cell>
          <cell r="C63" t="str">
            <v/>
          </cell>
          <cell r="D63">
            <v>0</v>
          </cell>
          <cell r="E63" t="str">
            <v/>
          </cell>
          <cell r="F63" t="str">
            <v/>
          </cell>
          <cell r="G63" t="str">
            <v/>
          </cell>
          <cell r="H63" t="str">
            <v/>
          </cell>
          <cell r="I63" t="str">
            <v/>
          </cell>
          <cell r="J63">
            <v>-1</v>
          </cell>
          <cell r="K63">
            <v>0</v>
          </cell>
          <cell r="L63">
            <v>0</v>
          </cell>
          <cell r="M63">
            <v>0</v>
          </cell>
        </row>
        <row r="64">
          <cell r="A64">
            <v>58</v>
          </cell>
          <cell r="B64" t="str">
            <v>ZZZ</v>
          </cell>
          <cell r="C64" t="str">
            <v/>
          </cell>
          <cell r="D64">
            <v>0</v>
          </cell>
          <cell r="E64" t="str">
            <v/>
          </cell>
          <cell r="F64" t="str">
            <v/>
          </cell>
          <cell r="G64" t="str">
            <v/>
          </cell>
          <cell r="H64" t="str">
            <v/>
          </cell>
          <cell r="I64" t="str">
            <v/>
          </cell>
          <cell r="J64">
            <v>-1</v>
          </cell>
          <cell r="K64">
            <v>0</v>
          </cell>
          <cell r="L64">
            <v>0</v>
          </cell>
          <cell r="M64">
            <v>0</v>
          </cell>
        </row>
        <row r="65">
          <cell r="A65">
            <v>59</v>
          </cell>
          <cell r="B65" t="str">
            <v>ZZZ</v>
          </cell>
          <cell r="C65" t="str">
            <v/>
          </cell>
          <cell r="D65">
            <v>0</v>
          </cell>
          <cell r="E65" t="str">
            <v/>
          </cell>
          <cell r="F65" t="str">
            <v/>
          </cell>
          <cell r="G65" t="str">
            <v/>
          </cell>
          <cell r="H65" t="str">
            <v/>
          </cell>
          <cell r="I65" t="str">
            <v/>
          </cell>
          <cell r="J65">
            <v>-1</v>
          </cell>
          <cell r="K65">
            <v>0</v>
          </cell>
          <cell r="L65">
            <v>0</v>
          </cell>
          <cell r="M65">
            <v>0</v>
          </cell>
        </row>
        <row r="66">
          <cell r="A66">
            <v>60</v>
          </cell>
          <cell r="B66" t="str">
            <v>ZZZ</v>
          </cell>
          <cell r="C66" t="str">
            <v/>
          </cell>
          <cell r="D66">
            <v>0</v>
          </cell>
          <cell r="E66" t="str">
            <v/>
          </cell>
          <cell r="F66" t="str">
            <v/>
          </cell>
          <cell r="G66" t="str">
            <v/>
          </cell>
          <cell r="H66" t="str">
            <v/>
          </cell>
          <cell r="I66" t="str">
            <v/>
          </cell>
          <cell r="J66">
            <v>-1</v>
          </cell>
          <cell r="K66">
            <v>0</v>
          </cell>
          <cell r="L66">
            <v>0</v>
          </cell>
          <cell r="M66">
            <v>0</v>
          </cell>
        </row>
        <row r="67">
          <cell r="A67">
            <v>61</v>
          </cell>
          <cell r="B67" t="str">
            <v>ZZZ</v>
          </cell>
          <cell r="C67" t="str">
            <v/>
          </cell>
          <cell r="D67">
            <v>0</v>
          </cell>
          <cell r="E67" t="str">
            <v/>
          </cell>
          <cell r="F67" t="str">
            <v/>
          </cell>
          <cell r="G67" t="str">
            <v/>
          </cell>
          <cell r="H67" t="str">
            <v/>
          </cell>
          <cell r="I67" t="str">
            <v/>
          </cell>
          <cell r="J67">
            <v>-1</v>
          </cell>
          <cell r="K67">
            <v>0</v>
          </cell>
          <cell r="L67">
            <v>0</v>
          </cell>
          <cell r="M67">
            <v>0</v>
          </cell>
        </row>
        <row r="68">
          <cell r="A68">
            <v>62</v>
          </cell>
          <cell r="B68" t="str">
            <v>ZZZ</v>
          </cell>
          <cell r="C68" t="str">
            <v/>
          </cell>
          <cell r="D68">
            <v>0</v>
          </cell>
          <cell r="E68" t="str">
            <v/>
          </cell>
          <cell r="F68" t="str">
            <v/>
          </cell>
          <cell r="G68" t="str">
            <v/>
          </cell>
          <cell r="H68" t="str">
            <v/>
          </cell>
          <cell r="I68" t="str">
            <v/>
          </cell>
          <cell r="J68">
            <v>-1</v>
          </cell>
          <cell r="K68">
            <v>0</v>
          </cell>
          <cell r="L68">
            <v>0</v>
          </cell>
          <cell r="M68">
            <v>0</v>
          </cell>
        </row>
        <row r="69">
          <cell r="A69">
            <v>63</v>
          </cell>
          <cell r="B69" t="str">
            <v>ZZZ</v>
          </cell>
          <cell r="C69" t="str">
            <v/>
          </cell>
          <cell r="D69">
            <v>0</v>
          </cell>
          <cell r="E69" t="str">
            <v/>
          </cell>
          <cell r="F69" t="str">
            <v/>
          </cell>
          <cell r="G69" t="str">
            <v/>
          </cell>
          <cell r="H69" t="str">
            <v/>
          </cell>
          <cell r="I69" t="str">
            <v/>
          </cell>
          <cell r="J69">
            <v>-1</v>
          </cell>
          <cell r="K69">
            <v>0</v>
          </cell>
          <cell r="L69">
            <v>0</v>
          </cell>
          <cell r="M69">
            <v>0</v>
          </cell>
        </row>
        <row r="70">
          <cell r="A70">
            <v>64</v>
          </cell>
          <cell r="B70" t="str">
            <v>ZZZ</v>
          </cell>
          <cell r="C70" t="str">
            <v/>
          </cell>
          <cell r="D70">
            <v>0</v>
          </cell>
          <cell r="E70" t="str">
            <v/>
          </cell>
          <cell r="F70" t="str">
            <v/>
          </cell>
          <cell r="G70" t="str">
            <v/>
          </cell>
          <cell r="H70" t="str">
            <v/>
          </cell>
          <cell r="I70" t="str">
            <v/>
          </cell>
          <cell r="J70">
            <v>-1</v>
          </cell>
          <cell r="K70">
            <v>0</v>
          </cell>
          <cell r="L70">
            <v>0</v>
          </cell>
          <cell r="M70">
            <v>0</v>
          </cell>
        </row>
        <row r="71">
          <cell r="B71">
            <v>1997</v>
          </cell>
          <cell r="C71">
            <v>1999</v>
          </cell>
          <cell r="F71">
            <v>2001</v>
          </cell>
          <cell r="G71">
            <v>2003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16"/>
    </sheetNames>
    <sheetDataSet>
      <sheetData sheetId="2">
        <row r="5">
          <cell r="A5" t="str">
            <v>XXIV MEMORIAL HERMANO TARSICIO</v>
          </cell>
        </row>
        <row r="7">
          <cell r="A7">
            <v>42310</v>
          </cell>
          <cell r="B7" t="str">
            <v>ILLES BALEARS</v>
          </cell>
          <cell r="D7" t="str">
            <v>C.T. LA SALLE</v>
          </cell>
          <cell r="E7">
            <v>3208825</v>
          </cell>
        </row>
        <row r="9">
          <cell r="A9" t="str">
            <v>NO</v>
          </cell>
          <cell r="B9" t="str">
            <v>Sub-10</v>
          </cell>
          <cell r="C9" t="str">
            <v>Masculino</v>
          </cell>
          <cell r="D9" t="str">
            <v>PEP JORDI</v>
          </cell>
          <cell r="E9" t="str">
            <v>MATAS RAMIS</v>
          </cell>
        </row>
        <row r="11">
          <cell r="A11" t="str">
            <v>PALMA</v>
          </cell>
          <cell r="E11" t="str">
            <v>Si</v>
          </cell>
        </row>
      </sheetData>
      <sheetData sheetId="4">
        <row r="3">
          <cell r="G3">
            <v>4</v>
          </cell>
        </row>
        <row r="7">
          <cell r="A7">
            <v>1</v>
          </cell>
          <cell r="B7" t="str">
            <v>GARAVI YEPEZ</v>
          </cell>
          <cell r="C7" t="str">
            <v>RICARD ROD</v>
          </cell>
          <cell r="D7">
            <v>5933107</v>
          </cell>
          <cell r="E7">
            <v>3944</v>
          </cell>
          <cell r="F7" t="str">
            <v>M</v>
          </cell>
          <cell r="G7">
            <v>38559</v>
          </cell>
          <cell r="H7">
            <v>0</v>
          </cell>
          <cell r="I7">
            <v>6282</v>
          </cell>
          <cell r="J7">
            <v>40</v>
          </cell>
          <cell r="K7" t="str">
            <v>WC</v>
          </cell>
          <cell r="L7">
            <v>0</v>
          </cell>
          <cell r="M7">
            <v>0</v>
          </cell>
        </row>
        <row r="8">
          <cell r="A8">
            <v>2</v>
          </cell>
          <cell r="B8" t="str">
            <v>BUZGAU</v>
          </cell>
          <cell r="C8" t="str">
            <v>SOLVIU LUC</v>
          </cell>
          <cell r="D8">
            <v>5927788</v>
          </cell>
          <cell r="E8">
            <v>3392</v>
          </cell>
          <cell r="F8" t="str">
            <v>M</v>
          </cell>
          <cell r="G8">
            <v>38482</v>
          </cell>
          <cell r="H8">
            <v>64</v>
          </cell>
          <cell r="I8">
            <v>0</v>
          </cell>
          <cell r="J8">
            <v>33</v>
          </cell>
          <cell r="K8">
            <v>0</v>
          </cell>
          <cell r="L8">
            <v>0</v>
          </cell>
          <cell r="M8">
            <v>0</v>
          </cell>
        </row>
        <row r="9">
          <cell r="A9">
            <v>3</v>
          </cell>
          <cell r="B9" t="str">
            <v>MOYA PUIGCERCOS</v>
          </cell>
          <cell r="C9" t="str">
            <v>ALBERTO</v>
          </cell>
          <cell r="D9">
            <v>5943932</v>
          </cell>
          <cell r="E9">
            <v>2721</v>
          </cell>
          <cell r="F9" t="str">
            <v>M</v>
          </cell>
          <cell r="G9">
            <v>38435</v>
          </cell>
          <cell r="H9">
            <v>0</v>
          </cell>
          <cell r="I9">
            <v>7469</v>
          </cell>
          <cell r="J9">
            <v>29</v>
          </cell>
          <cell r="K9">
            <v>0</v>
          </cell>
          <cell r="L9">
            <v>0</v>
          </cell>
          <cell r="M9">
            <v>0</v>
          </cell>
        </row>
        <row r="10">
          <cell r="A10">
            <v>4</v>
          </cell>
          <cell r="B10" t="str">
            <v>METIDIERI CASTILLO</v>
          </cell>
          <cell r="C10" t="str">
            <v>PACO</v>
          </cell>
          <cell r="D10">
            <v>5946366</v>
          </cell>
          <cell r="E10">
            <v>3659</v>
          </cell>
          <cell r="F10" t="str">
            <v>M</v>
          </cell>
          <cell r="G10">
            <v>38715</v>
          </cell>
          <cell r="H10">
            <v>0</v>
          </cell>
          <cell r="I10">
            <v>7587</v>
          </cell>
          <cell r="J10">
            <v>28</v>
          </cell>
          <cell r="K10">
            <v>0</v>
          </cell>
          <cell r="L10">
            <v>0</v>
          </cell>
          <cell r="M10">
            <v>0</v>
          </cell>
        </row>
        <row r="11">
          <cell r="A11">
            <v>5</v>
          </cell>
          <cell r="B11" t="str">
            <v>ROMERA BARCELO</v>
          </cell>
          <cell r="C11" t="str">
            <v>JAUME</v>
          </cell>
          <cell r="D11">
            <v>5928207</v>
          </cell>
          <cell r="E11">
            <v>72757</v>
          </cell>
          <cell r="F11" t="str">
            <v>M</v>
          </cell>
          <cell r="G11">
            <v>38520</v>
          </cell>
          <cell r="H11">
            <v>0</v>
          </cell>
          <cell r="I11">
            <v>7731</v>
          </cell>
          <cell r="J11">
            <v>27</v>
          </cell>
          <cell r="K11">
            <v>0</v>
          </cell>
          <cell r="L11">
            <v>0</v>
          </cell>
          <cell r="M11">
            <v>0</v>
          </cell>
        </row>
        <row r="12">
          <cell r="A12">
            <v>6</v>
          </cell>
          <cell r="B12" t="str">
            <v>ALMAZAN VALIENTE</v>
          </cell>
          <cell r="C12" t="str">
            <v>IZAN</v>
          </cell>
          <cell r="D12">
            <v>5906930</v>
          </cell>
          <cell r="E12">
            <v>3702</v>
          </cell>
          <cell r="F12" t="str">
            <v>M</v>
          </cell>
          <cell r="G12">
            <v>38778</v>
          </cell>
          <cell r="H12">
            <v>0</v>
          </cell>
          <cell r="I12">
            <v>8199</v>
          </cell>
          <cell r="J12">
            <v>24</v>
          </cell>
          <cell r="K12" t="str">
            <v>WC</v>
          </cell>
          <cell r="L12">
            <v>0</v>
          </cell>
          <cell r="M12">
            <v>0</v>
          </cell>
        </row>
        <row r="13">
          <cell r="A13">
            <v>7</v>
          </cell>
          <cell r="B13" t="str">
            <v>ADELINO LOPEZ</v>
          </cell>
          <cell r="C13" t="str">
            <v>DANIEL</v>
          </cell>
          <cell r="D13">
            <v>5949930</v>
          </cell>
          <cell r="E13">
            <v>3700</v>
          </cell>
          <cell r="F13" t="str">
            <v>M</v>
          </cell>
          <cell r="G13">
            <v>38759</v>
          </cell>
          <cell r="H13">
            <v>0</v>
          </cell>
          <cell r="I13">
            <v>8338</v>
          </cell>
          <cell r="J13">
            <v>23</v>
          </cell>
          <cell r="K13">
            <v>0</v>
          </cell>
          <cell r="L13">
            <v>0</v>
          </cell>
          <cell r="M13">
            <v>0</v>
          </cell>
        </row>
        <row r="14">
          <cell r="A14">
            <v>8</v>
          </cell>
          <cell r="B14" t="str">
            <v>GATTI TASCON</v>
          </cell>
          <cell r="C14" t="str">
            <v>VICTOR</v>
          </cell>
          <cell r="D14">
            <v>5928215</v>
          </cell>
          <cell r="E14">
            <v>2686</v>
          </cell>
          <cell r="F14" t="str">
            <v>M</v>
          </cell>
          <cell r="G14">
            <v>38430</v>
          </cell>
          <cell r="H14">
            <v>0</v>
          </cell>
          <cell r="I14">
            <v>8713</v>
          </cell>
          <cell r="J14">
            <v>21</v>
          </cell>
          <cell r="K14">
            <v>0</v>
          </cell>
          <cell r="L14">
            <v>0</v>
          </cell>
          <cell r="M14">
            <v>0</v>
          </cell>
        </row>
        <row r="15">
          <cell r="A15">
            <v>9</v>
          </cell>
          <cell r="B15" t="str">
            <v>TUGORES ALVAREZ</v>
          </cell>
          <cell r="C15" t="str">
            <v>JAVIER</v>
          </cell>
          <cell r="D15">
            <v>5949948</v>
          </cell>
          <cell r="E15">
            <v>3767</v>
          </cell>
          <cell r="F15" t="str">
            <v>M</v>
          </cell>
          <cell r="G15">
            <v>38575</v>
          </cell>
          <cell r="H15">
            <v>0</v>
          </cell>
          <cell r="I15">
            <v>8713</v>
          </cell>
          <cell r="J15">
            <v>21</v>
          </cell>
          <cell r="K15">
            <v>0</v>
          </cell>
          <cell r="L15">
            <v>0</v>
          </cell>
          <cell r="M15">
            <v>0</v>
          </cell>
        </row>
        <row r="16">
          <cell r="A16">
            <v>10</v>
          </cell>
          <cell r="B16" t="str">
            <v>BOVER LLABRES</v>
          </cell>
          <cell r="C16" t="str">
            <v>RAMON</v>
          </cell>
          <cell r="D16">
            <v>5929411</v>
          </cell>
          <cell r="E16">
            <v>3812</v>
          </cell>
          <cell r="F16" t="str">
            <v>M</v>
          </cell>
          <cell r="G16">
            <v>38646</v>
          </cell>
          <cell r="H16">
            <v>0</v>
          </cell>
          <cell r="I16">
            <v>9809</v>
          </cell>
          <cell r="J16">
            <v>16</v>
          </cell>
          <cell r="K16">
            <v>0</v>
          </cell>
          <cell r="L16">
            <v>0</v>
          </cell>
          <cell r="M16">
            <v>0</v>
          </cell>
        </row>
        <row r="17">
          <cell r="A17">
            <v>11</v>
          </cell>
          <cell r="B17" t="str">
            <v>FRANCISCO SAMPEDRO</v>
          </cell>
          <cell r="C17" t="str">
            <v>MARC</v>
          </cell>
          <cell r="D17">
            <v>5961976</v>
          </cell>
          <cell r="E17">
            <v>1920</v>
          </cell>
          <cell r="F17" t="str">
            <v>M</v>
          </cell>
          <cell r="G17">
            <v>38518</v>
          </cell>
          <cell r="H17">
            <v>0</v>
          </cell>
          <cell r="I17">
            <v>10967</v>
          </cell>
          <cell r="J17">
            <v>12</v>
          </cell>
          <cell r="K17">
            <v>0</v>
          </cell>
          <cell r="L17">
            <v>0</v>
          </cell>
          <cell r="M17">
            <v>0</v>
          </cell>
        </row>
        <row r="18">
          <cell r="A18">
            <v>12</v>
          </cell>
          <cell r="B18" t="str">
            <v>ARDID BARCELO</v>
          </cell>
          <cell r="C18" t="str">
            <v>JUAN</v>
          </cell>
          <cell r="D18">
            <v>5947017</v>
          </cell>
          <cell r="E18">
            <v>1874</v>
          </cell>
          <cell r="F18" t="str">
            <v>M</v>
          </cell>
          <cell r="G18">
            <v>38473</v>
          </cell>
          <cell r="H18">
            <v>0</v>
          </cell>
          <cell r="I18">
            <v>12959</v>
          </cell>
          <cell r="J18">
            <v>7</v>
          </cell>
          <cell r="K18">
            <v>0</v>
          </cell>
          <cell r="L18">
            <v>0</v>
          </cell>
          <cell r="M18">
            <v>0</v>
          </cell>
        </row>
        <row r="19">
          <cell r="A19">
            <v>13</v>
          </cell>
          <cell r="B19" t="str">
            <v>ZZZ</v>
          </cell>
          <cell r="C19" t="str">
            <v/>
          </cell>
          <cell r="D19">
            <v>0</v>
          </cell>
          <cell r="E19" t="str">
            <v/>
          </cell>
          <cell r="F19" t="str">
            <v/>
          </cell>
          <cell r="G19" t="str">
            <v/>
          </cell>
          <cell r="H19" t="str">
            <v/>
          </cell>
          <cell r="I19" t="str">
            <v/>
          </cell>
          <cell r="J19">
            <v>-1</v>
          </cell>
          <cell r="K19">
            <v>0</v>
          </cell>
          <cell r="L19">
            <v>0</v>
          </cell>
          <cell r="M19">
            <v>0</v>
          </cell>
        </row>
        <row r="20">
          <cell r="A20">
            <v>14</v>
          </cell>
          <cell r="B20" t="str">
            <v>ZZZ</v>
          </cell>
          <cell r="C20" t="str">
            <v/>
          </cell>
          <cell r="D20">
            <v>0</v>
          </cell>
          <cell r="E20" t="str">
            <v/>
          </cell>
          <cell r="F20" t="str">
            <v/>
          </cell>
          <cell r="G20" t="str">
            <v/>
          </cell>
          <cell r="H20" t="str">
            <v/>
          </cell>
          <cell r="I20" t="str">
            <v/>
          </cell>
          <cell r="J20">
            <v>-1</v>
          </cell>
          <cell r="K20">
            <v>0</v>
          </cell>
          <cell r="L20">
            <v>0</v>
          </cell>
          <cell r="M20">
            <v>0</v>
          </cell>
        </row>
        <row r="21">
          <cell r="A21">
            <v>15</v>
          </cell>
          <cell r="B21" t="str">
            <v>ZZZ</v>
          </cell>
          <cell r="C21" t="str">
            <v/>
          </cell>
          <cell r="D21">
            <v>0</v>
          </cell>
          <cell r="E21" t="str">
            <v/>
          </cell>
          <cell r="F21" t="str">
            <v/>
          </cell>
          <cell r="G21" t="str">
            <v/>
          </cell>
          <cell r="H21" t="str">
            <v/>
          </cell>
          <cell r="I21" t="str">
            <v/>
          </cell>
          <cell r="J21">
            <v>-1</v>
          </cell>
          <cell r="K21">
            <v>0</v>
          </cell>
          <cell r="L21">
            <v>0</v>
          </cell>
          <cell r="M21">
            <v>0</v>
          </cell>
        </row>
        <row r="22">
          <cell r="A22">
            <v>16</v>
          </cell>
          <cell r="B22" t="str">
            <v>ZZZ</v>
          </cell>
          <cell r="C22" t="str">
            <v/>
          </cell>
          <cell r="D22">
            <v>0</v>
          </cell>
          <cell r="E22" t="str">
            <v/>
          </cell>
          <cell r="F22" t="str">
            <v/>
          </cell>
          <cell r="G22" t="str">
            <v/>
          </cell>
          <cell r="H22" t="str">
            <v/>
          </cell>
          <cell r="I22" t="str">
            <v/>
          </cell>
          <cell r="J22">
            <v>-1</v>
          </cell>
          <cell r="K22">
            <v>0</v>
          </cell>
          <cell r="L22">
            <v>0</v>
          </cell>
          <cell r="M22">
            <v>0</v>
          </cell>
        </row>
        <row r="23">
          <cell r="A23">
            <v>17</v>
          </cell>
          <cell r="B23" t="str">
            <v>ZZZ</v>
          </cell>
          <cell r="C23" t="str">
            <v/>
          </cell>
          <cell r="D23">
            <v>0</v>
          </cell>
          <cell r="E23" t="str">
            <v/>
          </cell>
          <cell r="F23" t="str">
            <v/>
          </cell>
          <cell r="G23" t="str">
            <v/>
          </cell>
          <cell r="H23" t="str">
            <v/>
          </cell>
          <cell r="I23" t="str">
            <v/>
          </cell>
          <cell r="J23">
            <v>-1</v>
          </cell>
          <cell r="K23">
            <v>0</v>
          </cell>
          <cell r="L23">
            <v>0</v>
          </cell>
          <cell r="M23">
            <v>0</v>
          </cell>
        </row>
        <row r="24">
          <cell r="A24">
            <v>18</v>
          </cell>
          <cell r="B24" t="str">
            <v>ZZZ</v>
          </cell>
          <cell r="C24" t="str">
            <v/>
          </cell>
          <cell r="D24">
            <v>0</v>
          </cell>
          <cell r="E24" t="str">
            <v/>
          </cell>
          <cell r="F24" t="str">
            <v/>
          </cell>
          <cell r="G24" t="str">
            <v/>
          </cell>
          <cell r="H24" t="str">
            <v/>
          </cell>
          <cell r="I24" t="str">
            <v/>
          </cell>
          <cell r="J24">
            <v>-1</v>
          </cell>
          <cell r="K24">
            <v>0</v>
          </cell>
          <cell r="L24">
            <v>0</v>
          </cell>
          <cell r="M24">
            <v>0</v>
          </cell>
        </row>
        <row r="25">
          <cell r="A25">
            <v>19</v>
          </cell>
          <cell r="B25" t="str">
            <v>ZZZ</v>
          </cell>
          <cell r="C25" t="str">
            <v/>
          </cell>
          <cell r="D25">
            <v>0</v>
          </cell>
          <cell r="E25" t="str">
            <v/>
          </cell>
          <cell r="F25" t="str">
            <v/>
          </cell>
          <cell r="G25" t="str">
            <v/>
          </cell>
          <cell r="H25" t="str">
            <v/>
          </cell>
          <cell r="I25" t="str">
            <v/>
          </cell>
          <cell r="J25">
            <v>-1</v>
          </cell>
          <cell r="K25">
            <v>0</v>
          </cell>
          <cell r="L25">
            <v>0</v>
          </cell>
          <cell r="M25">
            <v>0</v>
          </cell>
        </row>
        <row r="26">
          <cell r="A26">
            <v>20</v>
          </cell>
          <cell r="B26" t="str">
            <v>ZZZ</v>
          </cell>
          <cell r="C26" t="str">
            <v/>
          </cell>
          <cell r="D26">
            <v>0</v>
          </cell>
          <cell r="E26" t="str">
            <v/>
          </cell>
          <cell r="F26" t="str">
            <v/>
          </cell>
          <cell r="G26" t="str">
            <v/>
          </cell>
          <cell r="H26" t="str">
            <v/>
          </cell>
          <cell r="I26" t="str">
            <v/>
          </cell>
          <cell r="J26">
            <v>-1</v>
          </cell>
          <cell r="K26">
            <v>0</v>
          </cell>
          <cell r="L26">
            <v>0</v>
          </cell>
          <cell r="M26">
            <v>0</v>
          </cell>
        </row>
        <row r="27">
          <cell r="A27">
            <v>21</v>
          </cell>
          <cell r="B27" t="str">
            <v>ZZZ</v>
          </cell>
          <cell r="C27" t="str">
            <v/>
          </cell>
          <cell r="D27">
            <v>0</v>
          </cell>
          <cell r="E27" t="str">
            <v/>
          </cell>
          <cell r="F27" t="str">
            <v/>
          </cell>
          <cell r="G27" t="str">
            <v/>
          </cell>
          <cell r="H27" t="str">
            <v/>
          </cell>
          <cell r="I27" t="str">
            <v/>
          </cell>
          <cell r="J27">
            <v>-1</v>
          </cell>
          <cell r="K27">
            <v>0</v>
          </cell>
          <cell r="L27">
            <v>0</v>
          </cell>
          <cell r="M27">
            <v>0</v>
          </cell>
        </row>
        <row r="28">
          <cell r="A28">
            <v>22</v>
          </cell>
          <cell r="B28" t="str">
            <v>ZZZ</v>
          </cell>
          <cell r="C28" t="str">
            <v/>
          </cell>
          <cell r="D28">
            <v>0</v>
          </cell>
          <cell r="E28" t="str">
            <v/>
          </cell>
          <cell r="F28" t="str">
            <v/>
          </cell>
          <cell r="G28" t="str">
            <v/>
          </cell>
          <cell r="H28" t="str">
            <v/>
          </cell>
          <cell r="I28" t="str">
            <v/>
          </cell>
          <cell r="J28">
            <v>-1</v>
          </cell>
          <cell r="K28">
            <v>0</v>
          </cell>
          <cell r="L28">
            <v>0</v>
          </cell>
          <cell r="M28">
            <v>0</v>
          </cell>
        </row>
        <row r="29">
          <cell r="A29">
            <v>23</v>
          </cell>
          <cell r="B29" t="str">
            <v>ZZZ</v>
          </cell>
          <cell r="C29" t="str">
            <v/>
          </cell>
          <cell r="D29">
            <v>0</v>
          </cell>
          <cell r="E29" t="str">
            <v/>
          </cell>
          <cell r="F29" t="str">
            <v/>
          </cell>
          <cell r="G29" t="str">
            <v/>
          </cell>
          <cell r="H29" t="str">
            <v/>
          </cell>
          <cell r="I29" t="str">
            <v/>
          </cell>
          <cell r="J29">
            <v>-1</v>
          </cell>
          <cell r="K29">
            <v>0</v>
          </cell>
          <cell r="L29">
            <v>0</v>
          </cell>
          <cell r="M29">
            <v>0</v>
          </cell>
        </row>
        <row r="30">
          <cell r="A30">
            <v>24</v>
          </cell>
          <cell r="B30" t="str">
            <v>ZZZ</v>
          </cell>
          <cell r="C30" t="str">
            <v/>
          </cell>
          <cell r="D30">
            <v>0</v>
          </cell>
          <cell r="E30" t="str">
            <v/>
          </cell>
          <cell r="F30" t="str">
            <v/>
          </cell>
          <cell r="G30" t="str">
            <v/>
          </cell>
          <cell r="H30" t="str">
            <v/>
          </cell>
          <cell r="I30" t="str">
            <v/>
          </cell>
          <cell r="J30">
            <v>-1</v>
          </cell>
          <cell r="K30">
            <v>0</v>
          </cell>
          <cell r="L30">
            <v>0</v>
          </cell>
          <cell r="M30">
            <v>0</v>
          </cell>
        </row>
        <row r="31">
          <cell r="A31">
            <v>25</v>
          </cell>
          <cell r="B31" t="str">
            <v>ZZZ</v>
          </cell>
          <cell r="C31" t="str">
            <v/>
          </cell>
          <cell r="D31">
            <v>0</v>
          </cell>
          <cell r="E31" t="str">
            <v/>
          </cell>
          <cell r="F31" t="str">
            <v/>
          </cell>
          <cell r="G31" t="str">
            <v/>
          </cell>
          <cell r="H31" t="str">
            <v/>
          </cell>
          <cell r="I31" t="str">
            <v/>
          </cell>
          <cell r="J31">
            <v>-1</v>
          </cell>
          <cell r="K31">
            <v>0</v>
          </cell>
          <cell r="L31">
            <v>0</v>
          </cell>
          <cell r="M31">
            <v>0</v>
          </cell>
        </row>
        <row r="32">
          <cell r="A32">
            <v>26</v>
          </cell>
          <cell r="B32" t="str">
            <v>ZZZ</v>
          </cell>
          <cell r="C32" t="str">
            <v/>
          </cell>
          <cell r="D32">
            <v>0</v>
          </cell>
          <cell r="E32" t="str">
            <v/>
          </cell>
          <cell r="F32" t="str">
            <v/>
          </cell>
          <cell r="G32" t="str">
            <v/>
          </cell>
          <cell r="H32" t="str">
            <v/>
          </cell>
          <cell r="I32" t="str">
            <v/>
          </cell>
          <cell r="J32">
            <v>-1</v>
          </cell>
          <cell r="K32">
            <v>0</v>
          </cell>
          <cell r="L32">
            <v>0</v>
          </cell>
          <cell r="M32">
            <v>0</v>
          </cell>
        </row>
        <row r="33">
          <cell r="A33">
            <v>27</v>
          </cell>
          <cell r="B33" t="str">
            <v>ZZZ</v>
          </cell>
          <cell r="C33" t="str">
            <v/>
          </cell>
          <cell r="D33">
            <v>0</v>
          </cell>
          <cell r="E33" t="str">
            <v/>
          </cell>
          <cell r="F33" t="str">
            <v/>
          </cell>
          <cell r="G33" t="str">
            <v/>
          </cell>
          <cell r="H33" t="str">
            <v/>
          </cell>
          <cell r="I33" t="str">
            <v/>
          </cell>
          <cell r="J33">
            <v>-1</v>
          </cell>
          <cell r="K33">
            <v>0</v>
          </cell>
          <cell r="L33">
            <v>0</v>
          </cell>
          <cell r="M33">
            <v>0</v>
          </cell>
        </row>
        <row r="34">
          <cell r="A34">
            <v>28</v>
          </cell>
          <cell r="B34" t="str">
            <v>ZZZ</v>
          </cell>
          <cell r="C34" t="str">
            <v/>
          </cell>
          <cell r="D34">
            <v>0</v>
          </cell>
          <cell r="E34" t="str">
            <v/>
          </cell>
          <cell r="F34" t="str">
            <v/>
          </cell>
          <cell r="G34" t="str">
            <v/>
          </cell>
          <cell r="H34" t="str">
            <v/>
          </cell>
          <cell r="I34" t="str">
            <v/>
          </cell>
          <cell r="J34">
            <v>-1</v>
          </cell>
          <cell r="K34">
            <v>0</v>
          </cell>
          <cell r="L34">
            <v>0</v>
          </cell>
          <cell r="M34">
            <v>0</v>
          </cell>
        </row>
        <row r="35">
          <cell r="A35">
            <v>29</v>
          </cell>
          <cell r="B35" t="str">
            <v>ZZZ</v>
          </cell>
          <cell r="C35" t="str">
            <v/>
          </cell>
          <cell r="D35">
            <v>0</v>
          </cell>
          <cell r="E35" t="str">
            <v/>
          </cell>
          <cell r="F35" t="str">
            <v/>
          </cell>
          <cell r="G35" t="str">
            <v/>
          </cell>
          <cell r="H35" t="str">
            <v/>
          </cell>
          <cell r="I35" t="str">
            <v/>
          </cell>
          <cell r="J35">
            <v>-1</v>
          </cell>
          <cell r="K35">
            <v>0</v>
          </cell>
          <cell r="L35">
            <v>0</v>
          </cell>
          <cell r="M35">
            <v>0</v>
          </cell>
        </row>
        <row r="36">
          <cell r="A36">
            <v>30</v>
          </cell>
          <cell r="B36" t="str">
            <v>ZZZ</v>
          </cell>
          <cell r="C36" t="str">
            <v/>
          </cell>
          <cell r="D36">
            <v>0</v>
          </cell>
          <cell r="E36" t="str">
            <v/>
          </cell>
          <cell r="F36" t="str">
            <v/>
          </cell>
          <cell r="G36" t="str">
            <v/>
          </cell>
          <cell r="H36" t="str">
            <v/>
          </cell>
          <cell r="I36" t="str">
            <v/>
          </cell>
          <cell r="J36">
            <v>-1</v>
          </cell>
          <cell r="K36">
            <v>0</v>
          </cell>
          <cell r="L36">
            <v>0</v>
          </cell>
          <cell r="M36">
            <v>0</v>
          </cell>
        </row>
        <row r="37">
          <cell r="A37">
            <v>31</v>
          </cell>
          <cell r="B37" t="str">
            <v>ZZZ</v>
          </cell>
          <cell r="C37" t="str">
            <v/>
          </cell>
          <cell r="D37">
            <v>0</v>
          </cell>
          <cell r="E37" t="str">
            <v/>
          </cell>
          <cell r="F37" t="str">
            <v/>
          </cell>
          <cell r="G37" t="str">
            <v/>
          </cell>
          <cell r="H37" t="str">
            <v/>
          </cell>
          <cell r="I37" t="str">
            <v/>
          </cell>
          <cell r="J37">
            <v>-1</v>
          </cell>
          <cell r="K37">
            <v>0</v>
          </cell>
          <cell r="L37">
            <v>0</v>
          </cell>
          <cell r="M37">
            <v>0</v>
          </cell>
        </row>
        <row r="38">
          <cell r="A38">
            <v>32</v>
          </cell>
          <cell r="B38" t="str">
            <v>ZZZ</v>
          </cell>
          <cell r="C38" t="str">
            <v/>
          </cell>
          <cell r="D38">
            <v>0</v>
          </cell>
          <cell r="E38" t="str">
            <v/>
          </cell>
          <cell r="F38" t="str">
            <v/>
          </cell>
          <cell r="G38" t="str">
            <v/>
          </cell>
          <cell r="H38" t="str">
            <v/>
          </cell>
          <cell r="I38" t="str">
            <v/>
          </cell>
          <cell r="J38">
            <v>-1</v>
          </cell>
          <cell r="K38">
            <v>0</v>
          </cell>
          <cell r="L38">
            <v>0</v>
          </cell>
          <cell r="M38">
            <v>0</v>
          </cell>
        </row>
        <row r="39">
          <cell r="A39">
            <v>33</v>
          </cell>
          <cell r="B39" t="str">
            <v>ZZZ</v>
          </cell>
          <cell r="C39" t="str">
            <v/>
          </cell>
          <cell r="D39">
            <v>0</v>
          </cell>
          <cell r="E39" t="str">
            <v/>
          </cell>
          <cell r="F39" t="str">
            <v/>
          </cell>
          <cell r="G39" t="str">
            <v/>
          </cell>
          <cell r="H39" t="str">
            <v/>
          </cell>
          <cell r="I39" t="str">
            <v/>
          </cell>
          <cell r="J39">
            <v>-1</v>
          </cell>
          <cell r="K39">
            <v>0</v>
          </cell>
          <cell r="L39">
            <v>0</v>
          </cell>
          <cell r="M39">
            <v>0</v>
          </cell>
        </row>
        <row r="40">
          <cell r="A40">
            <v>34</v>
          </cell>
          <cell r="B40" t="str">
            <v>ZZZ</v>
          </cell>
          <cell r="C40" t="str">
            <v/>
          </cell>
          <cell r="D40">
            <v>0</v>
          </cell>
          <cell r="E40" t="str">
            <v/>
          </cell>
          <cell r="F40" t="str">
            <v/>
          </cell>
          <cell r="G40" t="str">
            <v/>
          </cell>
          <cell r="H40" t="str">
            <v/>
          </cell>
          <cell r="I40" t="str">
            <v/>
          </cell>
          <cell r="J40">
            <v>-1</v>
          </cell>
          <cell r="K40">
            <v>0</v>
          </cell>
          <cell r="L40">
            <v>0</v>
          </cell>
          <cell r="M40">
            <v>0</v>
          </cell>
        </row>
        <row r="41">
          <cell r="A41">
            <v>35</v>
          </cell>
          <cell r="B41" t="str">
            <v>ZZZ</v>
          </cell>
          <cell r="C41" t="str">
            <v/>
          </cell>
          <cell r="D41">
            <v>0</v>
          </cell>
          <cell r="E41" t="str">
            <v/>
          </cell>
          <cell r="F41" t="str">
            <v/>
          </cell>
          <cell r="G41" t="str">
            <v/>
          </cell>
          <cell r="H41" t="str">
            <v/>
          </cell>
          <cell r="I41" t="str">
            <v/>
          </cell>
          <cell r="J41">
            <v>-1</v>
          </cell>
          <cell r="K41">
            <v>0</v>
          </cell>
          <cell r="L41">
            <v>0</v>
          </cell>
          <cell r="M41">
            <v>0</v>
          </cell>
        </row>
        <row r="42">
          <cell r="A42">
            <v>36</v>
          </cell>
          <cell r="B42" t="str">
            <v>ZZZ</v>
          </cell>
          <cell r="C42" t="str">
            <v/>
          </cell>
          <cell r="D42">
            <v>0</v>
          </cell>
          <cell r="E42" t="str">
            <v/>
          </cell>
          <cell r="F42" t="str">
            <v/>
          </cell>
          <cell r="G42" t="str">
            <v/>
          </cell>
          <cell r="H42" t="str">
            <v/>
          </cell>
          <cell r="I42" t="str">
            <v/>
          </cell>
          <cell r="J42">
            <v>-1</v>
          </cell>
          <cell r="K42">
            <v>0</v>
          </cell>
          <cell r="L42">
            <v>0</v>
          </cell>
          <cell r="M42">
            <v>0</v>
          </cell>
        </row>
        <row r="43">
          <cell r="A43">
            <v>37</v>
          </cell>
          <cell r="B43" t="str">
            <v>ZZZ</v>
          </cell>
          <cell r="C43" t="str">
            <v/>
          </cell>
          <cell r="D43">
            <v>0</v>
          </cell>
          <cell r="E43" t="str">
            <v/>
          </cell>
          <cell r="F43" t="str">
            <v/>
          </cell>
          <cell r="G43" t="str">
            <v/>
          </cell>
          <cell r="H43" t="str">
            <v/>
          </cell>
          <cell r="I43" t="str">
            <v/>
          </cell>
          <cell r="J43">
            <v>-1</v>
          </cell>
          <cell r="K43">
            <v>0</v>
          </cell>
          <cell r="L43">
            <v>0</v>
          </cell>
          <cell r="M43">
            <v>0</v>
          </cell>
        </row>
        <row r="44">
          <cell r="A44">
            <v>38</v>
          </cell>
          <cell r="B44" t="str">
            <v>ZZZ</v>
          </cell>
          <cell r="C44" t="str">
            <v/>
          </cell>
          <cell r="D44">
            <v>0</v>
          </cell>
          <cell r="E44" t="str">
            <v/>
          </cell>
          <cell r="F44" t="str">
            <v/>
          </cell>
          <cell r="G44" t="str">
            <v/>
          </cell>
          <cell r="H44" t="str">
            <v/>
          </cell>
          <cell r="I44" t="str">
            <v/>
          </cell>
          <cell r="J44">
            <v>-1</v>
          </cell>
          <cell r="K44">
            <v>0</v>
          </cell>
          <cell r="L44">
            <v>0</v>
          </cell>
          <cell r="M44">
            <v>0</v>
          </cell>
        </row>
        <row r="45">
          <cell r="A45">
            <v>39</v>
          </cell>
          <cell r="B45" t="str">
            <v>ZZZ</v>
          </cell>
          <cell r="C45" t="str">
            <v/>
          </cell>
          <cell r="D45">
            <v>0</v>
          </cell>
          <cell r="E45" t="str">
            <v/>
          </cell>
          <cell r="F45" t="str">
            <v/>
          </cell>
          <cell r="G45" t="str">
            <v/>
          </cell>
          <cell r="H45" t="str">
            <v/>
          </cell>
          <cell r="I45" t="str">
            <v/>
          </cell>
          <cell r="J45">
            <v>-1</v>
          </cell>
          <cell r="K45">
            <v>0</v>
          </cell>
          <cell r="L45">
            <v>0</v>
          </cell>
          <cell r="M45">
            <v>0</v>
          </cell>
        </row>
        <row r="46">
          <cell r="A46">
            <v>40</v>
          </cell>
          <cell r="B46" t="str">
            <v>ZZZ</v>
          </cell>
          <cell r="C46" t="str">
            <v/>
          </cell>
          <cell r="D46">
            <v>0</v>
          </cell>
          <cell r="E46" t="str">
            <v/>
          </cell>
          <cell r="F46" t="str">
            <v/>
          </cell>
          <cell r="G46" t="str">
            <v/>
          </cell>
          <cell r="H46" t="str">
            <v/>
          </cell>
          <cell r="I46" t="str">
            <v/>
          </cell>
          <cell r="J46">
            <v>-1</v>
          </cell>
          <cell r="K46">
            <v>0</v>
          </cell>
          <cell r="L46">
            <v>0</v>
          </cell>
          <cell r="M46">
            <v>0</v>
          </cell>
        </row>
        <row r="47">
          <cell r="A47">
            <v>41</v>
          </cell>
          <cell r="B47" t="str">
            <v>ZZZ</v>
          </cell>
          <cell r="C47" t="str">
            <v/>
          </cell>
          <cell r="D47">
            <v>0</v>
          </cell>
          <cell r="E47" t="str">
            <v/>
          </cell>
          <cell r="F47" t="str">
            <v/>
          </cell>
          <cell r="G47" t="str">
            <v/>
          </cell>
          <cell r="H47" t="str">
            <v/>
          </cell>
          <cell r="I47" t="str">
            <v/>
          </cell>
          <cell r="J47">
            <v>-1</v>
          </cell>
          <cell r="K47">
            <v>0</v>
          </cell>
          <cell r="L47">
            <v>0</v>
          </cell>
          <cell r="M47">
            <v>0</v>
          </cell>
        </row>
        <row r="48">
          <cell r="A48">
            <v>42</v>
          </cell>
          <cell r="B48" t="str">
            <v>ZZZ</v>
          </cell>
          <cell r="C48" t="str">
            <v/>
          </cell>
          <cell r="D48">
            <v>0</v>
          </cell>
          <cell r="E48" t="str">
            <v/>
          </cell>
          <cell r="F48" t="str">
            <v/>
          </cell>
          <cell r="G48" t="str">
            <v/>
          </cell>
          <cell r="H48" t="str">
            <v/>
          </cell>
          <cell r="I48" t="str">
            <v/>
          </cell>
          <cell r="J48">
            <v>-1</v>
          </cell>
          <cell r="K48">
            <v>0</v>
          </cell>
          <cell r="L48">
            <v>0</v>
          </cell>
          <cell r="M48">
            <v>0</v>
          </cell>
        </row>
        <row r="49">
          <cell r="A49">
            <v>43</v>
          </cell>
          <cell r="B49" t="str">
            <v>ZZZ</v>
          </cell>
          <cell r="C49" t="str">
            <v/>
          </cell>
          <cell r="D49">
            <v>0</v>
          </cell>
          <cell r="E49" t="str">
            <v/>
          </cell>
          <cell r="F49" t="str">
            <v/>
          </cell>
          <cell r="G49" t="str">
            <v/>
          </cell>
          <cell r="H49" t="str">
            <v/>
          </cell>
          <cell r="I49" t="str">
            <v/>
          </cell>
          <cell r="J49">
            <v>-1</v>
          </cell>
          <cell r="K49">
            <v>0</v>
          </cell>
          <cell r="L49">
            <v>0</v>
          </cell>
          <cell r="M49">
            <v>0</v>
          </cell>
        </row>
        <row r="50">
          <cell r="A50">
            <v>44</v>
          </cell>
          <cell r="B50" t="str">
            <v>ZZZ</v>
          </cell>
          <cell r="C50" t="str">
            <v/>
          </cell>
          <cell r="D50">
            <v>0</v>
          </cell>
          <cell r="E50" t="str">
            <v/>
          </cell>
          <cell r="F50" t="str">
            <v/>
          </cell>
          <cell r="G50" t="str">
            <v/>
          </cell>
          <cell r="H50" t="str">
            <v/>
          </cell>
          <cell r="I50" t="str">
            <v/>
          </cell>
          <cell r="J50">
            <v>-1</v>
          </cell>
          <cell r="K50">
            <v>0</v>
          </cell>
          <cell r="L50">
            <v>0</v>
          </cell>
          <cell r="M50">
            <v>0</v>
          </cell>
        </row>
        <row r="51">
          <cell r="A51">
            <v>45</v>
          </cell>
          <cell r="B51" t="str">
            <v>ZZZ</v>
          </cell>
          <cell r="C51" t="str">
            <v/>
          </cell>
          <cell r="D51">
            <v>0</v>
          </cell>
          <cell r="E51" t="str">
            <v/>
          </cell>
          <cell r="F51" t="str">
            <v/>
          </cell>
          <cell r="G51" t="str">
            <v/>
          </cell>
          <cell r="H51" t="str">
            <v/>
          </cell>
          <cell r="I51" t="str">
            <v/>
          </cell>
          <cell r="J51">
            <v>-1</v>
          </cell>
          <cell r="K51">
            <v>0</v>
          </cell>
          <cell r="L51">
            <v>0</v>
          </cell>
          <cell r="M51">
            <v>0</v>
          </cell>
        </row>
        <row r="52">
          <cell r="A52">
            <v>46</v>
          </cell>
          <cell r="B52" t="str">
            <v>ZZZ</v>
          </cell>
          <cell r="C52" t="str">
            <v/>
          </cell>
          <cell r="D52">
            <v>0</v>
          </cell>
          <cell r="E52" t="str">
            <v/>
          </cell>
          <cell r="F52" t="str">
            <v/>
          </cell>
          <cell r="G52" t="str">
            <v/>
          </cell>
          <cell r="H52" t="str">
            <v/>
          </cell>
          <cell r="I52" t="str">
            <v/>
          </cell>
          <cell r="J52">
            <v>-1</v>
          </cell>
          <cell r="K52">
            <v>0</v>
          </cell>
          <cell r="L52">
            <v>0</v>
          </cell>
          <cell r="M52">
            <v>0</v>
          </cell>
        </row>
        <row r="53">
          <cell r="A53">
            <v>47</v>
          </cell>
          <cell r="B53" t="str">
            <v>ZZZ</v>
          </cell>
          <cell r="C53" t="str">
            <v/>
          </cell>
          <cell r="D53">
            <v>0</v>
          </cell>
          <cell r="E53" t="str">
            <v/>
          </cell>
          <cell r="F53" t="str">
            <v/>
          </cell>
          <cell r="G53" t="str">
            <v/>
          </cell>
          <cell r="H53" t="str">
            <v/>
          </cell>
          <cell r="I53" t="str">
            <v/>
          </cell>
          <cell r="J53">
            <v>-1</v>
          </cell>
          <cell r="K53">
            <v>0</v>
          </cell>
          <cell r="L53">
            <v>0</v>
          </cell>
          <cell r="M53">
            <v>0</v>
          </cell>
        </row>
        <row r="54">
          <cell r="A54">
            <v>48</v>
          </cell>
          <cell r="B54" t="str">
            <v>ZZZ</v>
          </cell>
          <cell r="C54" t="str">
            <v/>
          </cell>
          <cell r="D54">
            <v>0</v>
          </cell>
          <cell r="E54" t="str">
            <v/>
          </cell>
          <cell r="F54" t="str">
            <v/>
          </cell>
          <cell r="G54" t="str">
            <v/>
          </cell>
          <cell r="H54" t="str">
            <v/>
          </cell>
          <cell r="I54" t="str">
            <v/>
          </cell>
          <cell r="J54">
            <v>-1</v>
          </cell>
          <cell r="K54">
            <v>0</v>
          </cell>
          <cell r="L54">
            <v>0</v>
          </cell>
          <cell r="M54">
            <v>0</v>
          </cell>
        </row>
        <row r="55">
          <cell r="A55">
            <v>49</v>
          </cell>
          <cell r="B55" t="str">
            <v>ZZZ</v>
          </cell>
          <cell r="C55" t="str">
            <v/>
          </cell>
          <cell r="D55">
            <v>0</v>
          </cell>
          <cell r="E55" t="str">
            <v/>
          </cell>
          <cell r="F55" t="str">
            <v/>
          </cell>
          <cell r="G55" t="str">
            <v/>
          </cell>
          <cell r="H55" t="str">
            <v/>
          </cell>
          <cell r="I55" t="str">
            <v/>
          </cell>
          <cell r="J55">
            <v>-1</v>
          </cell>
          <cell r="K55">
            <v>0</v>
          </cell>
          <cell r="L55">
            <v>0</v>
          </cell>
          <cell r="M55">
            <v>0</v>
          </cell>
        </row>
        <row r="56">
          <cell r="A56">
            <v>50</v>
          </cell>
          <cell r="B56" t="str">
            <v>ZZZ</v>
          </cell>
          <cell r="C56" t="str">
            <v/>
          </cell>
          <cell r="D56">
            <v>0</v>
          </cell>
          <cell r="E56" t="str">
            <v/>
          </cell>
          <cell r="F56" t="str">
            <v/>
          </cell>
          <cell r="G56" t="str">
            <v/>
          </cell>
          <cell r="H56" t="str">
            <v/>
          </cell>
          <cell r="I56" t="str">
            <v/>
          </cell>
          <cell r="J56">
            <v>-1</v>
          </cell>
          <cell r="K56">
            <v>0</v>
          </cell>
          <cell r="L56">
            <v>0</v>
          </cell>
          <cell r="M56">
            <v>0</v>
          </cell>
        </row>
        <row r="57">
          <cell r="A57">
            <v>51</v>
          </cell>
          <cell r="B57" t="str">
            <v>ZZZ</v>
          </cell>
          <cell r="C57" t="str">
            <v/>
          </cell>
          <cell r="D57">
            <v>0</v>
          </cell>
          <cell r="E57" t="str">
            <v/>
          </cell>
          <cell r="F57" t="str">
            <v/>
          </cell>
          <cell r="G57" t="str">
            <v/>
          </cell>
          <cell r="H57" t="str">
            <v/>
          </cell>
          <cell r="I57" t="str">
            <v/>
          </cell>
          <cell r="J57">
            <v>-1</v>
          </cell>
          <cell r="K57">
            <v>0</v>
          </cell>
          <cell r="L57">
            <v>0</v>
          </cell>
          <cell r="M57">
            <v>0</v>
          </cell>
        </row>
        <row r="58">
          <cell r="A58">
            <v>52</v>
          </cell>
          <cell r="B58" t="str">
            <v>ZZZ</v>
          </cell>
          <cell r="C58" t="str">
            <v/>
          </cell>
          <cell r="D58">
            <v>0</v>
          </cell>
          <cell r="E58" t="str">
            <v/>
          </cell>
          <cell r="F58" t="str">
            <v/>
          </cell>
          <cell r="G58" t="str">
            <v/>
          </cell>
          <cell r="H58" t="str">
            <v/>
          </cell>
          <cell r="I58" t="str">
            <v/>
          </cell>
          <cell r="J58">
            <v>-1</v>
          </cell>
          <cell r="K58">
            <v>0</v>
          </cell>
          <cell r="L58">
            <v>0</v>
          </cell>
          <cell r="M58">
            <v>0</v>
          </cell>
        </row>
        <row r="59">
          <cell r="A59">
            <v>53</v>
          </cell>
          <cell r="B59" t="str">
            <v>ZZZ</v>
          </cell>
          <cell r="C59" t="str">
            <v/>
          </cell>
          <cell r="D59">
            <v>0</v>
          </cell>
          <cell r="E59" t="str">
            <v/>
          </cell>
          <cell r="F59" t="str">
            <v/>
          </cell>
          <cell r="G59" t="str">
            <v/>
          </cell>
          <cell r="H59" t="str">
            <v/>
          </cell>
          <cell r="I59" t="str">
            <v/>
          </cell>
          <cell r="J59">
            <v>-1</v>
          </cell>
          <cell r="K59">
            <v>0</v>
          </cell>
          <cell r="L59">
            <v>0</v>
          </cell>
          <cell r="M59">
            <v>0</v>
          </cell>
        </row>
        <row r="60">
          <cell r="A60">
            <v>54</v>
          </cell>
          <cell r="B60" t="str">
            <v>ZZZ</v>
          </cell>
          <cell r="C60" t="str">
            <v/>
          </cell>
          <cell r="D60">
            <v>0</v>
          </cell>
          <cell r="E60" t="str">
            <v/>
          </cell>
          <cell r="F60" t="str">
            <v/>
          </cell>
          <cell r="G60" t="str">
            <v/>
          </cell>
          <cell r="H60" t="str">
            <v/>
          </cell>
          <cell r="I60" t="str">
            <v/>
          </cell>
          <cell r="J60">
            <v>-1</v>
          </cell>
          <cell r="K60">
            <v>0</v>
          </cell>
          <cell r="L60">
            <v>0</v>
          </cell>
          <cell r="M60">
            <v>0</v>
          </cell>
        </row>
        <row r="61">
          <cell r="A61">
            <v>55</v>
          </cell>
          <cell r="B61" t="str">
            <v>ZZZ</v>
          </cell>
          <cell r="C61" t="str">
            <v/>
          </cell>
          <cell r="D61">
            <v>0</v>
          </cell>
          <cell r="E61" t="str">
            <v/>
          </cell>
          <cell r="F61" t="str">
            <v/>
          </cell>
          <cell r="G61" t="str">
            <v/>
          </cell>
          <cell r="H61" t="str">
            <v/>
          </cell>
          <cell r="I61" t="str">
            <v/>
          </cell>
          <cell r="J61">
            <v>-1</v>
          </cell>
          <cell r="K61">
            <v>0</v>
          </cell>
          <cell r="L61">
            <v>0</v>
          </cell>
          <cell r="M61">
            <v>0</v>
          </cell>
        </row>
        <row r="62">
          <cell r="A62">
            <v>56</v>
          </cell>
          <cell r="B62" t="str">
            <v>ZZZ</v>
          </cell>
          <cell r="C62" t="str">
            <v/>
          </cell>
          <cell r="D62">
            <v>0</v>
          </cell>
          <cell r="E62" t="str">
            <v/>
          </cell>
          <cell r="F62" t="str">
            <v/>
          </cell>
          <cell r="G62" t="str">
            <v/>
          </cell>
          <cell r="H62" t="str">
            <v/>
          </cell>
          <cell r="I62" t="str">
            <v/>
          </cell>
          <cell r="J62">
            <v>-1</v>
          </cell>
          <cell r="K62">
            <v>0</v>
          </cell>
          <cell r="L62">
            <v>0</v>
          </cell>
          <cell r="M62">
            <v>0</v>
          </cell>
        </row>
        <row r="63">
          <cell r="A63">
            <v>57</v>
          </cell>
          <cell r="B63" t="str">
            <v>ZZZ</v>
          </cell>
          <cell r="C63" t="str">
            <v/>
          </cell>
          <cell r="D63">
            <v>0</v>
          </cell>
          <cell r="E63" t="str">
            <v/>
          </cell>
          <cell r="F63" t="str">
            <v/>
          </cell>
          <cell r="G63" t="str">
            <v/>
          </cell>
          <cell r="H63" t="str">
            <v/>
          </cell>
          <cell r="I63" t="str">
            <v/>
          </cell>
          <cell r="J63">
            <v>-1</v>
          </cell>
          <cell r="K63">
            <v>0</v>
          </cell>
          <cell r="L63">
            <v>0</v>
          </cell>
          <cell r="M63">
            <v>0</v>
          </cell>
        </row>
        <row r="64">
          <cell r="A64">
            <v>58</v>
          </cell>
          <cell r="B64" t="str">
            <v>ZZZ</v>
          </cell>
          <cell r="C64" t="str">
            <v/>
          </cell>
          <cell r="D64">
            <v>0</v>
          </cell>
          <cell r="E64" t="str">
            <v/>
          </cell>
          <cell r="F64" t="str">
            <v/>
          </cell>
          <cell r="G64" t="str">
            <v/>
          </cell>
          <cell r="H64" t="str">
            <v/>
          </cell>
          <cell r="I64" t="str">
            <v/>
          </cell>
          <cell r="J64">
            <v>-1</v>
          </cell>
          <cell r="K64">
            <v>0</v>
          </cell>
          <cell r="L64">
            <v>0</v>
          </cell>
          <cell r="M64">
            <v>0</v>
          </cell>
        </row>
        <row r="65">
          <cell r="A65">
            <v>59</v>
          </cell>
          <cell r="B65" t="str">
            <v>ZZZ</v>
          </cell>
          <cell r="C65" t="str">
            <v/>
          </cell>
          <cell r="D65">
            <v>0</v>
          </cell>
          <cell r="E65" t="str">
            <v/>
          </cell>
          <cell r="F65" t="str">
            <v/>
          </cell>
          <cell r="G65" t="str">
            <v/>
          </cell>
          <cell r="H65" t="str">
            <v/>
          </cell>
          <cell r="I65" t="str">
            <v/>
          </cell>
          <cell r="J65">
            <v>-1</v>
          </cell>
          <cell r="K65">
            <v>0</v>
          </cell>
          <cell r="L65">
            <v>0</v>
          </cell>
          <cell r="M65">
            <v>0</v>
          </cell>
        </row>
        <row r="66">
          <cell r="A66">
            <v>60</v>
          </cell>
          <cell r="B66" t="str">
            <v>ZZZ</v>
          </cell>
          <cell r="C66" t="str">
            <v/>
          </cell>
          <cell r="D66">
            <v>0</v>
          </cell>
          <cell r="E66" t="str">
            <v/>
          </cell>
          <cell r="F66" t="str">
            <v/>
          </cell>
          <cell r="G66" t="str">
            <v/>
          </cell>
          <cell r="H66" t="str">
            <v/>
          </cell>
          <cell r="I66" t="str">
            <v/>
          </cell>
          <cell r="J66">
            <v>-1</v>
          </cell>
          <cell r="K66">
            <v>0</v>
          </cell>
          <cell r="L66">
            <v>0</v>
          </cell>
          <cell r="M66">
            <v>0</v>
          </cell>
        </row>
        <row r="67">
          <cell r="A67">
            <v>61</v>
          </cell>
          <cell r="B67" t="str">
            <v>ZZZ</v>
          </cell>
          <cell r="C67" t="str">
            <v/>
          </cell>
          <cell r="D67">
            <v>0</v>
          </cell>
          <cell r="E67" t="str">
            <v/>
          </cell>
          <cell r="F67" t="str">
            <v/>
          </cell>
          <cell r="G67" t="str">
            <v/>
          </cell>
          <cell r="H67" t="str">
            <v/>
          </cell>
          <cell r="I67" t="str">
            <v/>
          </cell>
          <cell r="J67">
            <v>-1</v>
          </cell>
          <cell r="K67">
            <v>0</v>
          </cell>
          <cell r="L67">
            <v>0</v>
          </cell>
          <cell r="M67">
            <v>0</v>
          </cell>
        </row>
        <row r="68">
          <cell r="A68">
            <v>62</v>
          </cell>
          <cell r="B68" t="str">
            <v>ZZZ</v>
          </cell>
          <cell r="C68" t="str">
            <v/>
          </cell>
          <cell r="D68">
            <v>0</v>
          </cell>
          <cell r="E68" t="str">
            <v/>
          </cell>
          <cell r="F68" t="str">
            <v/>
          </cell>
          <cell r="G68" t="str">
            <v/>
          </cell>
          <cell r="H68" t="str">
            <v/>
          </cell>
          <cell r="I68" t="str">
            <v/>
          </cell>
          <cell r="J68">
            <v>-1</v>
          </cell>
          <cell r="K68">
            <v>0</v>
          </cell>
          <cell r="L68">
            <v>0</v>
          </cell>
          <cell r="M68">
            <v>0</v>
          </cell>
        </row>
        <row r="69">
          <cell r="A69">
            <v>63</v>
          </cell>
          <cell r="B69" t="str">
            <v>ZZZ</v>
          </cell>
          <cell r="C69" t="str">
            <v/>
          </cell>
          <cell r="D69">
            <v>0</v>
          </cell>
          <cell r="E69" t="str">
            <v/>
          </cell>
          <cell r="F69" t="str">
            <v/>
          </cell>
          <cell r="G69" t="str">
            <v/>
          </cell>
          <cell r="H69" t="str">
            <v/>
          </cell>
          <cell r="I69" t="str">
            <v/>
          </cell>
          <cell r="J69">
            <v>-1</v>
          </cell>
          <cell r="K69">
            <v>0</v>
          </cell>
          <cell r="L69">
            <v>0</v>
          </cell>
          <cell r="M69">
            <v>0</v>
          </cell>
        </row>
        <row r="70">
          <cell r="A70">
            <v>64</v>
          </cell>
          <cell r="B70" t="str">
            <v>ZZZ</v>
          </cell>
          <cell r="C70" t="str">
            <v/>
          </cell>
          <cell r="D70">
            <v>0</v>
          </cell>
          <cell r="E70" t="str">
            <v/>
          </cell>
          <cell r="F70" t="str">
            <v/>
          </cell>
          <cell r="G70" t="str">
            <v/>
          </cell>
          <cell r="H70" t="str">
            <v/>
          </cell>
          <cell r="I70" t="str">
            <v/>
          </cell>
          <cell r="J70">
            <v>-1</v>
          </cell>
          <cell r="K70">
            <v>0</v>
          </cell>
          <cell r="L70">
            <v>0</v>
          </cell>
          <cell r="M70">
            <v>0</v>
          </cell>
        </row>
        <row r="71">
          <cell r="B71">
            <v>1997</v>
          </cell>
          <cell r="C71">
            <v>1999</v>
          </cell>
          <cell r="F71">
            <v>2001</v>
          </cell>
          <cell r="G71">
            <v>2003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Insertar"/>
      <sheetName val="Final32"/>
    </sheetNames>
    <sheetDataSet>
      <sheetData sheetId="2">
        <row r="5">
          <cell r="A5" t="str">
            <v>XXIV MEMORIAL HERMANO TARSICIO</v>
          </cell>
        </row>
        <row r="7">
          <cell r="A7">
            <v>42310</v>
          </cell>
          <cell r="B7" t="str">
            <v>ILLES BALEARS</v>
          </cell>
          <cell r="D7" t="str">
            <v>C.T. LA SALLE</v>
          </cell>
          <cell r="E7">
            <v>3208825</v>
          </cell>
        </row>
        <row r="9">
          <cell r="A9" t="str">
            <v>NO</v>
          </cell>
          <cell r="B9" t="str">
            <v>Cadete</v>
          </cell>
          <cell r="C9" t="str">
            <v>Masculino</v>
          </cell>
          <cell r="D9" t="str">
            <v>PEP JORDI</v>
          </cell>
          <cell r="E9" t="str">
            <v>MATAS RAMIS</v>
          </cell>
        </row>
        <row r="11">
          <cell r="A11" t="str">
            <v>PALMA</v>
          </cell>
          <cell r="E11" t="str">
            <v>Si</v>
          </cell>
        </row>
      </sheetData>
      <sheetData sheetId="4">
        <row r="3">
          <cell r="G3">
            <v>8</v>
          </cell>
        </row>
        <row r="7">
          <cell r="A7">
            <v>1</v>
          </cell>
          <cell r="B7" t="str">
            <v>VAZQUEZ BENNASSAR</v>
          </cell>
          <cell r="C7" t="str">
            <v>JAVIER</v>
          </cell>
          <cell r="D7">
            <v>5877173</v>
          </cell>
          <cell r="E7">
            <v>3354</v>
          </cell>
          <cell r="F7" t="str">
            <v>M</v>
          </cell>
          <cell r="G7">
            <v>37219</v>
          </cell>
          <cell r="H7">
            <v>0</v>
          </cell>
          <cell r="I7">
            <v>444</v>
          </cell>
          <cell r="J7">
            <v>704</v>
          </cell>
          <cell r="K7">
            <v>0</v>
          </cell>
          <cell r="L7">
            <v>0</v>
          </cell>
          <cell r="M7">
            <v>0</v>
          </cell>
        </row>
        <row r="8">
          <cell r="A8">
            <v>2</v>
          </cell>
          <cell r="B8" t="str">
            <v>BORRAS ISERN</v>
          </cell>
          <cell r="C8" t="str">
            <v>JOAN BAUTI</v>
          </cell>
          <cell r="D8">
            <v>5876414</v>
          </cell>
          <cell r="E8">
            <v>2945</v>
          </cell>
          <cell r="F8" t="str">
            <v>M</v>
          </cell>
          <cell r="G8">
            <v>36302</v>
          </cell>
          <cell r="H8">
            <v>0</v>
          </cell>
          <cell r="I8">
            <v>922</v>
          </cell>
          <cell r="J8">
            <v>378</v>
          </cell>
          <cell r="K8">
            <v>0</v>
          </cell>
          <cell r="L8">
            <v>0</v>
          </cell>
          <cell r="M8">
            <v>0</v>
          </cell>
        </row>
        <row r="9">
          <cell r="A9">
            <v>3</v>
          </cell>
          <cell r="B9" t="str">
            <v>MONTAÑES TUTZO</v>
          </cell>
          <cell r="C9" t="str">
            <v>MATIAS</v>
          </cell>
          <cell r="D9">
            <v>5893624</v>
          </cell>
          <cell r="E9">
            <v>2717</v>
          </cell>
          <cell r="F9" t="str">
            <v>M</v>
          </cell>
          <cell r="G9">
            <v>37365</v>
          </cell>
          <cell r="H9">
            <v>0</v>
          </cell>
          <cell r="I9">
            <v>1052</v>
          </cell>
          <cell r="J9">
            <v>334</v>
          </cell>
          <cell r="K9">
            <v>0</v>
          </cell>
          <cell r="L9">
            <v>0</v>
          </cell>
          <cell r="M9">
            <v>0</v>
          </cell>
        </row>
        <row r="10">
          <cell r="A10">
            <v>4</v>
          </cell>
          <cell r="B10" t="str">
            <v>FORTEZA NAVARRO</v>
          </cell>
          <cell r="C10" t="str">
            <v>ANDREU</v>
          </cell>
          <cell r="D10">
            <v>5885473</v>
          </cell>
          <cell r="E10">
            <v>2775</v>
          </cell>
          <cell r="F10" t="str">
            <v>M</v>
          </cell>
          <cell r="G10">
            <v>36548</v>
          </cell>
          <cell r="H10">
            <v>0</v>
          </cell>
          <cell r="I10">
            <v>1101</v>
          </cell>
          <cell r="J10">
            <v>319</v>
          </cell>
          <cell r="K10">
            <v>0</v>
          </cell>
          <cell r="L10">
            <v>0</v>
          </cell>
          <cell r="M10">
            <v>0</v>
          </cell>
        </row>
        <row r="11">
          <cell r="A11">
            <v>5</v>
          </cell>
          <cell r="B11" t="str">
            <v>CHONG MAURA</v>
          </cell>
          <cell r="C11" t="str">
            <v>JOAN MIQUE</v>
          </cell>
          <cell r="D11">
            <v>5880340</v>
          </cell>
          <cell r="E11">
            <v>3788</v>
          </cell>
          <cell r="F11" t="str">
            <v>M</v>
          </cell>
          <cell r="G11">
            <v>36731</v>
          </cell>
          <cell r="H11">
            <v>0</v>
          </cell>
          <cell r="I11">
            <v>1387</v>
          </cell>
          <cell r="J11">
            <v>251</v>
          </cell>
          <cell r="K11" t="str">
            <v>WC</v>
          </cell>
          <cell r="L11">
            <v>0</v>
          </cell>
          <cell r="M11">
            <v>0</v>
          </cell>
        </row>
        <row r="12">
          <cell r="A12">
            <v>6</v>
          </cell>
          <cell r="B12" t="str">
            <v>TRIBALDOS RODRIGUEZ</v>
          </cell>
          <cell r="C12" t="str">
            <v>GASPAR EMI</v>
          </cell>
          <cell r="D12">
            <v>5890745</v>
          </cell>
          <cell r="E12">
            <v>3859</v>
          </cell>
          <cell r="F12" t="str">
            <v>M</v>
          </cell>
          <cell r="G12">
            <v>37536</v>
          </cell>
          <cell r="H12">
            <v>0</v>
          </cell>
          <cell r="I12">
            <v>1528</v>
          </cell>
          <cell r="J12">
            <v>227</v>
          </cell>
          <cell r="K12">
            <v>0</v>
          </cell>
          <cell r="L12">
            <v>0</v>
          </cell>
          <cell r="M12">
            <v>0</v>
          </cell>
        </row>
        <row r="13">
          <cell r="A13">
            <v>7</v>
          </cell>
          <cell r="B13" t="str">
            <v>ACUÑA GRACIA</v>
          </cell>
          <cell r="C13" t="str">
            <v>RUBEN</v>
          </cell>
          <cell r="D13">
            <v>5891397</v>
          </cell>
          <cell r="E13">
            <v>3784</v>
          </cell>
          <cell r="F13" t="str">
            <v>M</v>
          </cell>
          <cell r="G13">
            <v>37062</v>
          </cell>
          <cell r="H13">
            <v>0</v>
          </cell>
          <cell r="I13">
            <v>1622</v>
          </cell>
          <cell r="J13">
            <v>214</v>
          </cell>
          <cell r="K13">
            <v>0</v>
          </cell>
          <cell r="L13">
            <v>0</v>
          </cell>
          <cell r="M13">
            <v>0</v>
          </cell>
        </row>
        <row r="14">
          <cell r="A14">
            <v>8</v>
          </cell>
          <cell r="B14" t="str">
            <v>ANDZEVICIUS</v>
          </cell>
          <cell r="C14" t="str">
            <v>GUIDAS</v>
          </cell>
          <cell r="D14">
            <v>5891983</v>
          </cell>
          <cell r="E14">
            <v>2645</v>
          </cell>
          <cell r="F14" t="str">
            <v>M</v>
          </cell>
          <cell r="G14">
            <v>36577</v>
          </cell>
          <cell r="H14">
            <v>98</v>
          </cell>
          <cell r="I14">
            <v>0</v>
          </cell>
          <cell r="J14">
            <v>200</v>
          </cell>
          <cell r="K14">
            <v>0</v>
          </cell>
          <cell r="L14">
            <v>0</v>
          </cell>
          <cell r="M14">
            <v>0</v>
          </cell>
        </row>
        <row r="15">
          <cell r="A15">
            <v>9</v>
          </cell>
          <cell r="B15" t="str">
            <v>ALFAMBRA MATEOS</v>
          </cell>
          <cell r="C15" t="str">
            <v>VICTOR GMO</v>
          </cell>
          <cell r="D15">
            <v>5866788</v>
          </cell>
          <cell r="E15">
            <v>3785</v>
          </cell>
          <cell r="F15" t="str">
            <v>M</v>
          </cell>
          <cell r="G15">
            <v>36431</v>
          </cell>
          <cell r="H15">
            <v>0</v>
          </cell>
          <cell r="I15">
            <v>1755</v>
          </cell>
          <cell r="J15">
            <v>198</v>
          </cell>
          <cell r="K15">
            <v>0</v>
          </cell>
          <cell r="L15">
            <v>0</v>
          </cell>
          <cell r="M15">
            <v>0</v>
          </cell>
        </row>
        <row r="16">
          <cell r="A16">
            <v>10</v>
          </cell>
          <cell r="B16" t="str">
            <v>SMITH</v>
          </cell>
          <cell r="C16" t="str">
            <v>RICHARD</v>
          </cell>
          <cell r="D16">
            <v>11136745</v>
          </cell>
          <cell r="E16">
            <v>3762</v>
          </cell>
          <cell r="F16" t="str">
            <v>M</v>
          </cell>
          <cell r="G16">
            <v>37048</v>
          </cell>
          <cell r="H16">
            <v>19</v>
          </cell>
          <cell r="I16">
            <v>0</v>
          </cell>
          <cell r="J16">
            <v>190</v>
          </cell>
          <cell r="K16">
            <v>0</v>
          </cell>
          <cell r="L16">
            <v>0</v>
          </cell>
          <cell r="M16">
            <v>0</v>
          </cell>
        </row>
        <row r="17">
          <cell r="A17">
            <v>11</v>
          </cell>
          <cell r="B17" t="str">
            <v>FASCIO</v>
          </cell>
          <cell r="C17" t="str">
            <v>ALEXANDRE</v>
          </cell>
          <cell r="D17">
            <v>8745666</v>
          </cell>
          <cell r="E17">
            <v>3305</v>
          </cell>
          <cell r="F17" t="str">
            <v>M</v>
          </cell>
          <cell r="G17">
            <v>37295</v>
          </cell>
          <cell r="H17">
            <v>10</v>
          </cell>
          <cell r="I17">
            <v>0</v>
          </cell>
          <cell r="J17">
            <v>176</v>
          </cell>
          <cell r="K17">
            <v>0</v>
          </cell>
          <cell r="L17">
            <v>0</v>
          </cell>
          <cell r="M17">
            <v>0</v>
          </cell>
        </row>
        <row r="18">
          <cell r="A18">
            <v>12</v>
          </cell>
          <cell r="B18" t="str">
            <v>MARTINEZ AGUILO</v>
          </cell>
          <cell r="C18" t="str">
            <v>XAVIER</v>
          </cell>
          <cell r="D18">
            <v>5886108</v>
          </cell>
          <cell r="E18">
            <v>3735</v>
          </cell>
          <cell r="F18" t="str">
            <v>M</v>
          </cell>
          <cell r="G18">
            <v>36552</v>
          </cell>
          <cell r="H18">
            <v>0</v>
          </cell>
          <cell r="I18">
            <v>2237</v>
          </cell>
          <cell r="J18">
            <v>152</v>
          </cell>
          <cell r="K18">
            <v>0</v>
          </cell>
          <cell r="L18">
            <v>0</v>
          </cell>
          <cell r="M18">
            <v>0</v>
          </cell>
        </row>
        <row r="19">
          <cell r="A19">
            <v>13</v>
          </cell>
          <cell r="B19" t="str">
            <v>LOPEZ DE LA CUESTA</v>
          </cell>
          <cell r="C19" t="str">
            <v>LUIS</v>
          </cell>
          <cell r="D19">
            <v>5885621</v>
          </cell>
          <cell r="E19">
            <v>2698</v>
          </cell>
          <cell r="F19" t="str">
            <v>M</v>
          </cell>
          <cell r="G19">
            <v>36599</v>
          </cell>
          <cell r="H19">
            <v>0</v>
          </cell>
          <cell r="I19">
            <v>2276</v>
          </cell>
          <cell r="J19">
            <v>149</v>
          </cell>
          <cell r="K19">
            <v>0</v>
          </cell>
          <cell r="L19">
            <v>0</v>
          </cell>
          <cell r="M19">
            <v>0</v>
          </cell>
        </row>
        <row r="20">
          <cell r="A20">
            <v>14</v>
          </cell>
          <cell r="B20" t="str">
            <v>CLADERA GARCIA</v>
          </cell>
          <cell r="C20" t="str">
            <v>JOEL</v>
          </cell>
          <cell r="D20">
            <v>5913000</v>
          </cell>
          <cell r="E20">
            <v>2664</v>
          </cell>
          <cell r="F20" t="str">
            <v>M</v>
          </cell>
          <cell r="G20">
            <v>36962</v>
          </cell>
          <cell r="H20">
            <v>0</v>
          </cell>
          <cell r="I20">
            <v>2391</v>
          </cell>
          <cell r="J20">
            <v>140</v>
          </cell>
          <cell r="K20">
            <v>0</v>
          </cell>
          <cell r="L20">
            <v>0</v>
          </cell>
          <cell r="M20">
            <v>0</v>
          </cell>
        </row>
        <row r="21">
          <cell r="A21">
            <v>15</v>
          </cell>
          <cell r="B21" t="str">
            <v>KENNEDY</v>
          </cell>
          <cell r="C21" t="str">
            <v>EVAN</v>
          </cell>
          <cell r="D21">
            <v>5956084</v>
          </cell>
          <cell r="E21">
            <v>3731</v>
          </cell>
          <cell r="F21" t="str">
            <v>M</v>
          </cell>
          <cell r="G21">
            <v>37133</v>
          </cell>
          <cell r="H21">
            <v>4</v>
          </cell>
          <cell r="I21">
            <v>0</v>
          </cell>
          <cell r="J21">
            <v>138</v>
          </cell>
          <cell r="K21">
            <v>0</v>
          </cell>
          <cell r="L21">
            <v>0</v>
          </cell>
          <cell r="M21">
            <v>0</v>
          </cell>
        </row>
        <row r="22">
          <cell r="A22">
            <v>16</v>
          </cell>
          <cell r="B22" t="str">
            <v>BAUZA SEGUI</v>
          </cell>
          <cell r="C22" t="str">
            <v>PERE ANTON</v>
          </cell>
          <cell r="D22">
            <v>5888302</v>
          </cell>
          <cell r="E22">
            <v>2650</v>
          </cell>
          <cell r="F22" t="str">
            <v>M</v>
          </cell>
          <cell r="G22">
            <v>36259</v>
          </cell>
          <cell r="H22">
            <v>0</v>
          </cell>
          <cell r="I22">
            <v>2467</v>
          </cell>
          <cell r="J22">
            <v>135</v>
          </cell>
          <cell r="K22">
            <v>0</v>
          </cell>
          <cell r="L22">
            <v>0</v>
          </cell>
          <cell r="M22">
            <v>0</v>
          </cell>
        </row>
        <row r="23">
          <cell r="A23">
            <v>17</v>
          </cell>
          <cell r="B23" t="str">
            <v>LLULL PERELLO</v>
          </cell>
          <cell r="C23" t="str">
            <v>PERE</v>
          </cell>
          <cell r="D23">
            <v>5865128</v>
          </cell>
          <cell r="E23">
            <v>3795</v>
          </cell>
          <cell r="F23" t="str">
            <v>M</v>
          </cell>
          <cell r="G23">
            <v>36370</v>
          </cell>
          <cell r="H23">
            <v>0</v>
          </cell>
          <cell r="I23">
            <v>2514</v>
          </cell>
          <cell r="J23">
            <v>132</v>
          </cell>
          <cell r="K23">
            <v>0</v>
          </cell>
          <cell r="L23">
            <v>0</v>
          </cell>
          <cell r="M23">
            <v>0</v>
          </cell>
        </row>
        <row r="24">
          <cell r="A24">
            <v>18</v>
          </cell>
          <cell r="B24" t="str">
            <v>OLIVER TROBAT</v>
          </cell>
          <cell r="C24" t="str">
            <v>ROBERTO</v>
          </cell>
          <cell r="D24">
            <v>5885308</v>
          </cell>
          <cell r="E24">
            <v>2728</v>
          </cell>
          <cell r="F24" t="str">
            <v>M</v>
          </cell>
          <cell r="G24">
            <v>36802</v>
          </cell>
          <cell r="H24">
            <v>0</v>
          </cell>
          <cell r="I24">
            <v>2629</v>
          </cell>
          <cell r="J24">
            <v>126</v>
          </cell>
          <cell r="K24">
            <v>0</v>
          </cell>
          <cell r="L24">
            <v>0</v>
          </cell>
          <cell r="M24">
            <v>0</v>
          </cell>
        </row>
        <row r="25">
          <cell r="A25">
            <v>19</v>
          </cell>
          <cell r="B25" t="str">
            <v>FERRAGUT RAMON</v>
          </cell>
          <cell r="C25" t="str">
            <v>FRANCESC</v>
          </cell>
          <cell r="D25">
            <v>5878197</v>
          </cell>
          <cell r="E25">
            <v>3582</v>
          </cell>
          <cell r="F25" t="str">
            <v>M</v>
          </cell>
          <cell r="G25">
            <v>36422</v>
          </cell>
          <cell r="H25">
            <v>0</v>
          </cell>
          <cell r="I25">
            <v>4273</v>
          </cell>
          <cell r="J25">
            <v>71</v>
          </cell>
          <cell r="K25">
            <v>0</v>
          </cell>
          <cell r="L25">
            <v>0</v>
          </cell>
          <cell r="M25">
            <v>0</v>
          </cell>
        </row>
        <row r="26">
          <cell r="A26">
            <v>20</v>
          </cell>
          <cell r="B26" t="str">
            <v>RAMIS SUREDA</v>
          </cell>
          <cell r="C26" t="str">
            <v>GUILLEM</v>
          </cell>
          <cell r="D26">
            <v>5885548</v>
          </cell>
          <cell r="E26">
            <v>2739</v>
          </cell>
          <cell r="F26" t="str">
            <v>M</v>
          </cell>
          <cell r="G26">
            <v>36366</v>
          </cell>
          <cell r="H26">
            <v>0</v>
          </cell>
          <cell r="I26">
            <v>6019</v>
          </cell>
          <cell r="J26">
            <v>43</v>
          </cell>
          <cell r="K26">
            <v>0</v>
          </cell>
          <cell r="L26">
            <v>0</v>
          </cell>
          <cell r="M26">
            <v>0</v>
          </cell>
        </row>
        <row r="27">
          <cell r="A27">
            <v>21</v>
          </cell>
          <cell r="B27" t="str">
            <v>MATAS SALVA</v>
          </cell>
          <cell r="C27" t="str">
            <v>JAUME</v>
          </cell>
          <cell r="D27">
            <v>5896587</v>
          </cell>
          <cell r="E27">
            <v>3797</v>
          </cell>
          <cell r="F27" t="str">
            <v>M</v>
          </cell>
          <cell r="G27">
            <v>36764</v>
          </cell>
          <cell r="H27">
            <v>0</v>
          </cell>
          <cell r="I27">
            <v>7874</v>
          </cell>
          <cell r="J27">
            <v>26</v>
          </cell>
          <cell r="K27">
            <v>0</v>
          </cell>
          <cell r="L27">
            <v>0</v>
          </cell>
          <cell r="M27">
            <v>0</v>
          </cell>
        </row>
        <row r="28">
          <cell r="A28">
            <v>22</v>
          </cell>
          <cell r="B28" t="str">
            <v>RIBERA MARTIN</v>
          </cell>
          <cell r="C28" t="str">
            <v>POL</v>
          </cell>
          <cell r="D28">
            <v>5885324</v>
          </cell>
          <cell r="E28">
            <v>2740</v>
          </cell>
          <cell r="F28" t="str">
            <v>M</v>
          </cell>
          <cell r="G28">
            <v>36385</v>
          </cell>
          <cell r="H28">
            <v>0</v>
          </cell>
          <cell r="I28">
            <v>8338</v>
          </cell>
          <cell r="J28">
            <v>23</v>
          </cell>
          <cell r="K28">
            <v>0</v>
          </cell>
          <cell r="L28">
            <v>0</v>
          </cell>
          <cell r="M28">
            <v>0</v>
          </cell>
        </row>
        <row r="29">
          <cell r="A29">
            <v>23</v>
          </cell>
          <cell r="B29" t="str">
            <v>KUKUTSCH</v>
          </cell>
          <cell r="C29" t="str">
            <v>MARLON</v>
          </cell>
          <cell r="D29">
            <v>5954319</v>
          </cell>
          <cell r="E29">
            <v>74993</v>
          </cell>
          <cell r="F29" t="str">
            <v>M</v>
          </cell>
          <cell r="G29">
            <v>36729</v>
          </cell>
          <cell r="H29">
            <v>1</v>
          </cell>
          <cell r="I29">
            <v>0</v>
          </cell>
          <cell r="J29">
            <v>1</v>
          </cell>
          <cell r="K29">
            <v>0</v>
          </cell>
          <cell r="L29">
            <v>0</v>
          </cell>
          <cell r="M29">
            <v>0</v>
          </cell>
        </row>
        <row r="30">
          <cell r="A30">
            <v>24</v>
          </cell>
          <cell r="B30" t="str">
            <v>BESTARD BESTARD</v>
          </cell>
          <cell r="C30" t="str">
            <v>MARC M.</v>
          </cell>
          <cell r="D30">
            <v>5928330</v>
          </cell>
          <cell r="E30">
            <v>2651</v>
          </cell>
          <cell r="F30" t="str">
            <v>M</v>
          </cell>
          <cell r="G30">
            <v>36285</v>
          </cell>
          <cell r="H30">
            <v>0</v>
          </cell>
          <cell r="I30">
            <v>0</v>
          </cell>
          <cell r="J30">
            <v>0</v>
          </cell>
          <cell r="K30">
            <v>0</v>
          </cell>
          <cell r="L30">
            <v>0</v>
          </cell>
          <cell r="M30">
            <v>0</v>
          </cell>
        </row>
        <row r="31">
          <cell r="A31">
            <v>25</v>
          </cell>
          <cell r="B31" t="str">
            <v>ROSS</v>
          </cell>
          <cell r="C31" t="str">
            <v>SKYLAR MAI</v>
          </cell>
          <cell r="D31">
            <v>5971016</v>
          </cell>
          <cell r="E31">
            <v>0</v>
          </cell>
          <cell r="F31" t="str">
            <v>M</v>
          </cell>
          <cell r="G31">
            <v>36663</v>
          </cell>
          <cell r="H31">
            <v>0</v>
          </cell>
          <cell r="I31">
            <v>0</v>
          </cell>
          <cell r="J31">
            <v>0</v>
          </cell>
          <cell r="K31">
            <v>0</v>
          </cell>
          <cell r="L31">
            <v>0</v>
          </cell>
          <cell r="M31">
            <v>0</v>
          </cell>
        </row>
        <row r="32">
          <cell r="A32">
            <v>26</v>
          </cell>
          <cell r="B32" t="str">
            <v>ZZZ</v>
          </cell>
          <cell r="C32" t="str">
            <v/>
          </cell>
          <cell r="D32">
            <v>0</v>
          </cell>
          <cell r="E32" t="str">
            <v/>
          </cell>
          <cell r="F32" t="str">
            <v/>
          </cell>
          <cell r="G32" t="str">
            <v/>
          </cell>
          <cell r="H32" t="str">
            <v/>
          </cell>
          <cell r="I32" t="str">
            <v/>
          </cell>
          <cell r="J32">
            <v>-1</v>
          </cell>
          <cell r="K32">
            <v>0</v>
          </cell>
          <cell r="L32">
            <v>0</v>
          </cell>
          <cell r="M32">
            <v>0</v>
          </cell>
        </row>
        <row r="33">
          <cell r="A33">
            <v>27</v>
          </cell>
          <cell r="B33" t="str">
            <v>ZZZ</v>
          </cell>
          <cell r="C33" t="str">
            <v/>
          </cell>
          <cell r="D33">
            <v>0</v>
          </cell>
          <cell r="E33" t="str">
            <v/>
          </cell>
          <cell r="F33" t="str">
            <v/>
          </cell>
          <cell r="G33" t="str">
            <v/>
          </cell>
          <cell r="H33" t="str">
            <v/>
          </cell>
          <cell r="I33" t="str">
            <v/>
          </cell>
          <cell r="J33">
            <v>-1</v>
          </cell>
          <cell r="K33">
            <v>0</v>
          </cell>
          <cell r="L33">
            <v>0</v>
          </cell>
          <cell r="M33">
            <v>0</v>
          </cell>
        </row>
        <row r="34">
          <cell r="A34">
            <v>28</v>
          </cell>
          <cell r="B34" t="str">
            <v>ZZZ</v>
          </cell>
          <cell r="C34" t="str">
            <v/>
          </cell>
          <cell r="D34">
            <v>0</v>
          </cell>
          <cell r="E34" t="str">
            <v/>
          </cell>
          <cell r="F34" t="str">
            <v/>
          </cell>
          <cell r="G34" t="str">
            <v/>
          </cell>
          <cell r="H34" t="str">
            <v/>
          </cell>
          <cell r="I34" t="str">
            <v/>
          </cell>
          <cell r="J34">
            <v>-1</v>
          </cell>
          <cell r="K34">
            <v>0</v>
          </cell>
          <cell r="L34">
            <v>0</v>
          </cell>
          <cell r="M34">
            <v>0</v>
          </cell>
        </row>
        <row r="35">
          <cell r="A35">
            <v>29</v>
          </cell>
          <cell r="B35" t="str">
            <v>ZZZ</v>
          </cell>
          <cell r="C35" t="str">
            <v/>
          </cell>
          <cell r="D35">
            <v>0</v>
          </cell>
          <cell r="E35" t="str">
            <v/>
          </cell>
          <cell r="F35" t="str">
            <v/>
          </cell>
          <cell r="G35" t="str">
            <v/>
          </cell>
          <cell r="H35" t="str">
            <v/>
          </cell>
          <cell r="I35" t="str">
            <v/>
          </cell>
          <cell r="J35">
            <v>-1</v>
          </cell>
          <cell r="K35">
            <v>0</v>
          </cell>
          <cell r="L35">
            <v>0</v>
          </cell>
          <cell r="M35">
            <v>0</v>
          </cell>
        </row>
        <row r="36">
          <cell r="A36">
            <v>30</v>
          </cell>
          <cell r="B36" t="str">
            <v>ZZZ</v>
          </cell>
          <cell r="C36" t="str">
            <v/>
          </cell>
          <cell r="D36">
            <v>0</v>
          </cell>
          <cell r="E36" t="str">
            <v/>
          </cell>
          <cell r="F36" t="str">
            <v/>
          </cell>
          <cell r="G36" t="str">
            <v/>
          </cell>
          <cell r="H36" t="str">
            <v/>
          </cell>
          <cell r="I36" t="str">
            <v/>
          </cell>
          <cell r="J36">
            <v>-1</v>
          </cell>
          <cell r="K36">
            <v>0</v>
          </cell>
          <cell r="L36">
            <v>0</v>
          </cell>
          <cell r="M36">
            <v>0</v>
          </cell>
        </row>
        <row r="37">
          <cell r="A37">
            <v>31</v>
          </cell>
          <cell r="B37" t="str">
            <v>ZZZ</v>
          </cell>
          <cell r="C37" t="str">
            <v/>
          </cell>
          <cell r="D37">
            <v>0</v>
          </cell>
          <cell r="E37" t="str">
            <v/>
          </cell>
          <cell r="F37" t="str">
            <v/>
          </cell>
          <cell r="G37" t="str">
            <v/>
          </cell>
          <cell r="H37" t="str">
            <v/>
          </cell>
          <cell r="I37" t="str">
            <v/>
          </cell>
          <cell r="J37">
            <v>-1</v>
          </cell>
          <cell r="K37">
            <v>0</v>
          </cell>
          <cell r="L37">
            <v>0</v>
          </cell>
          <cell r="M37">
            <v>0</v>
          </cell>
        </row>
        <row r="38">
          <cell r="A38">
            <v>32</v>
          </cell>
          <cell r="B38" t="str">
            <v>ZZZ</v>
          </cell>
          <cell r="C38" t="str">
            <v/>
          </cell>
          <cell r="D38">
            <v>0</v>
          </cell>
          <cell r="E38" t="str">
            <v/>
          </cell>
          <cell r="F38" t="str">
            <v/>
          </cell>
          <cell r="G38" t="str">
            <v/>
          </cell>
          <cell r="H38" t="str">
            <v/>
          </cell>
          <cell r="I38" t="str">
            <v/>
          </cell>
          <cell r="J38">
            <v>-1</v>
          </cell>
          <cell r="K38">
            <v>0</v>
          </cell>
          <cell r="L38">
            <v>0</v>
          </cell>
          <cell r="M38">
            <v>0</v>
          </cell>
        </row>
        <row r="39">
          <cell r="A39">
            <v>33</v>
          </cell>
          <cell r="B39" t="str">
            <v>ZZZ</v>
          </cell>
          <cell r="C39" t="str">
            <v/>
          </cell>
          <cell r="D39">
            <v>0</v>
          </cell>
          <cell r="E39" t="str">
            <v/>
          </cell>
          <cell r="F39" t="str">
            <v/>
          </cell>
          <cell r="G39" t="str">
            <v/>
          </cell>
          <cell r="H39" t="str">
            <v/>
          </cell>
          <cell r="I39" t="str">
            <v/>
          </cell>
          <cell r="J39">
            <v>-1</v>
          </cell>
          <cell r="K39">
            <v>0</v>
          </cell>
          <cell r="L39">
            <v>0</v>
          </cell>
          <cell r="M39">
            <v>0</v>
          </cell>
        </row>
        <row r="40">
          <cell r="A40">
            <v>34</v>
          </cell>
          <cell r="B40" t="str">
            <v>ZZZ</v>
          </cell>
          <cell r="C40" t="str">
            <v/>
          </cell>
          <cell r="D40">
            <v>0</v>
          </cell>
          <cell r="E40" t="str">
            <v/>
          </cell>
          <cell r="F40" t="str">
            <v/>
          </cell>
          <cell r="G40" t="str">
            <v/>
          </cell>
          <cell r="H40" t="str">
            <v/>
          </cell>
          <cell r="I40" t="str">
            <v/>
          </cell>
          <cell r="J40">
            <v>-1</v>
          </cell>
          <cell r="K40">
            <v>0</v>
          </cell>
          <cell r="L40">
            <v>0</v>
          </cell>
          <cell r="M40">
            <v>0</v>
          </cell>
        </row>
        <row r="41">
          <cell r="A41">
            <v>35</v>
          </cell>
          <cell r="B41" t="str">
            <v>ZZZ</v>
          </cell>
          <cell r="C41" t="str">
            <v/>
          </cell>
          <cell r="D41">
            <v>0</v>
          </cell>
          <cell r="E41" t="str">
            <v/>
          </cell>
          <cell r="F41" t="str">
            <v/>
          </cell>
          <cell r="G41" t="str">
            <v/>
          </cell>
          <cell r="H41" t="str">
            <v/>
          </cell>
          <cell r="I41" t="str">
            <v/>
          </cell>
          <cell r="J41">
            <v>-1</v>
          </cell>
          <cell r="K41">
            <v>0</v>
          </cell>
          <cell r="L41">
            <v>0</v>
          </cell>
          <cell r="M41">
            <v>0</v>
          </cell>
        </row>
        <row r="42">
          <cell r="A42">
            <v>36</v>
          </cell>
          <cell r="B42" t="str">
            <v>ZZZ</v>
          </cell>
          <cell r="C42" t="str">
            <v/>
          </cell>
          <cell r="D42">
            <v>0</v>
          </cell>
          <cell r="E42" t="str">
            <v/>
          </cell>
          <cell r="F42" t="str">
            <v/>
          </cell>
          <cell r="G42" t="str">
            <v/>
          </cell>
          <cell r="H42" t="str">
            <v/>
          </cell>
          <cell r="I42" t="str">
            <v/>
          </cell>
          <cell r="J42">
            <v>-1</v>
          </cell>
          <cell r="K42">
            <v>0</v>
          </cell>
          <cell r="L42">
            <v>0</v>
          </cell>
          <cell r="M42">
            <v>0</v>
          </cell>
        </row>
        <row r="43">
          <cell r="A43">
            <v>37</v>
          </cell>
          <cell r="B43" t="str">
            <v>ZZZ</v>
          </cell>
          <cell r="C43" t="str">
            <v/>
          </cell>
          <cell r="D43">
            <v>0</v>
          </cell>
          <cell r="E43" t="str">
            <v/>
          </cell>
          <cell r="F43" t="str">
            <v/>
          </cell>
          <cell r="G43" t="str">
            <v/>
          </cell>
          <cell r="H43" t="str">
            <v/>
          </cell>
          <cell r="I43" t="str">
            <v/>
          </cell>
          <cell r="J43">
            <v>-1</v>
          </cell>
          <cell r="K43">
            <v>0</v>
          </cell>
          <cell r="L43">
            <v>0</v>
          </cell>
          <cell r="M43">
            <v>0</v>
          </cell>
        </row>
        <row r="44">
          <cell r="A44">
            <v>38</v>
          </cell>
          <cell r="B44" t="str">
            <v>ZZZ</v>
          </cell>
          <cell r="C44" t="str">
            <v/>
          </cell>
          <cell r="D44">
            <v>0</v>
          </cell>
          <cell r="E44" t="str">
            <v/>
          </cell>
          <cell r="F44" t="str">
            <v/>
          </cell>
          <cell r="G44" t="str">
            <v/>
          </cell>
          <cell r="H44" t="str">
            <v/>
          </cell>
          <cell r="I44" t="str">
            <v/>
          </cell>
          <cell r="J44">
            <v>-1</v>
          </cell>
          <cell r="K44">
            <v>0</v>
          </cell>
          <cell r="L44">
            <v>0</v>
          </cell>
          <cell r="M44">
            <v>0</v>
          </cell>
        </row>
        <row r="45">
          <cell r="A45">
            <v>39</v>
          </cell>
          <cell r="B45" t="str">
            <v>ZZZ</v>
          </cell>
          <cell r="C45" t="str">
            <v/>
          </cell>
          <cell r="D45">
            <v>0</v>
          </cell>
          <cell r="E45" t="str">
            <v/>
          </cell>
          <cell r="F45" t="str">
            <v/>
          </cell>
          <cell r="G45" t="str">
            <v/>
          </cell>
          <cell r="H45" t="str">
            <v/>
          </cell>
          <cell r="I45" t="str">
            <v/>
          </cell>
          <cell r="J45">
            <v>-1</v>
          </cell>
          <cell r="K45">
            <v>0</v>
          </cell>
          <cell r="L45">
            <v>0</v>
          </cell>
          <cell r="M45">
            <v>0</v>
          </cell>
        </row>
        <row r="46">
          <cell r="A46">
            <v>40</v>
          </cell>
          <cell r="B46" t="str">
            <v>ZZZ</v>
          </cell>
          <cell r="C46" t="str">
            <v/>
          </cell>
          <cell r="D46">
            <v>0</v>
          </cell>
          <cell r="E46" t="str">
            <v/>
          </cell>
          <cell r="F46" t="str">
            <v/>
          </cell>
          <cell r="G46" t="str">
            <v/>
          </cell>
          <cell r="H46" t="str">
            <v/>
          </cell>
          <cell r="I46" t="str">
            <v/>
          </cell>
          <cell r="J46">
            <v>-1</v>
          </cell>
          <cell r="K46">
            <v>0</v>
          </cell>
          <cell r="L46">
            <v>0</v>
          </cell>
          <cell r="M46">
            <v>0</v>
          </cell>
        </row>
        <row r="47">
          <cell r="A47">
            <v>41</v>
          </cell>
          <cell r="B47" t="str">
            <v>ZZZ</v>
          </cell>
          <cell r="C47" t="str">
            <v/>
          </cell>
          <cell r="D47">
            <v>0</v>
          </cell>
          <cell r="E47" t="str">
            <v/>
          </cell>
          <cell r="F47" t="str">
            <v/>
          </cell>
          <cell r="G47" t="str">
            <v/>
          </cell>
          <cell r="H47" t="str">
            <v/>
          </cell>
          <cell r="I47" t="str">
            <v/>
          </cell>
          <cell r="J47">
            <v>-1</v>
          </cell>
          <cell r="K47">
            <v>0</v>
          </cell>
          <cell r="L47">
            <v>0</v>
          </cell>
          <cell r="M47">
            <v>0</v>
          </cell>
        </row>
        <row r="48">
          <cell r="A48">
            <v>42</v>
          </cell>
          <cell r="B48" t="str">
            <v>ZZZ</v>
          </cell>
          <cell r="C48" t="str">
            <v/>
          </cell>
          <cell r="D48">
            <v>0</v>
          </cell>
          <cell r="E48" t="str">
            <v/>
          </cell>
          <cell r="F48" t="str">
            <v/>
          </cell>
          <cell r="G48" t="str">
            <v/>
          </cell>
          <cell r="H48" t="str">
            <v/>
          </cell>
          <cell r="I48" t="str">
            <v/>
          </cell>
          <cell r="J48">
            <v>-1</v>
          </cell>
          <cell r="K48">
            <v>0</v>
          </cell>
          <cell r="L48">
            <v>0</v>
          </cell>
          <cell r="M48">
            <v>0</v>
          </cell>
        </row>
        <row r="49">
          <cell r="A49">
            <v>43</v>
          </cell>
          <cell r="B49" t="str">
            <v>ZZZ</v>
          </cell>
          <cell r="C49" t="str">
            <v/>
          </cell>
          <cell r="D49">
            <v>0</v>
          </cell>
          <cell r="E49" t="str">
            <v/>
          </cell>
          <cell r="F49" t="str">
            <v/>
          </cell>
          <cell r="G49" t="str">
            <v/>
          </cell>
          <cell r="H49" t="str">
            <v/>
          </cell>
          <cell r="I49" t="str">
            <v/>
          </cell>
          <cell r="J49">
            <v>-1</v>
          </cell>
          <cell r="K49">
            <v>0</v>
          </cell>
          <cell r="L49">
            <v>0</v>
          </cell>
          <cell r="M49">
            <v>0</v>
          </cell>
        </row>
        <row r="50">
          <cell r="A50">
            <v>44</v>
          </cell>
          <cell r="B50" t="str">
            <v>ZZZ</v>
          </cell>
          <cell r="C50" t="str">
            <v/>
          </cell>
          <cell r="D50">
            <v>0</v>
          </cell>
          <cell r="E50" t="str">
            <v/>
          </cell>
          <cell r="F50" t="str">
            <v/>
          </cell>
          <cell r="G50" t="str">
            <v/>
          </cell>
          <cell r="H50" t="str">
            <v/>
          </cell>
          <cell r="I50" t="str">
            <v/>
          </cell>
          <cell r="J50">
            <v>-1</v>
          </cell>
          <cell r="K50">
            <v>0</v>
          </cell>
          <cell r="L50">
            <v>0</v>
          </cell>
          <cell r="M50">
            <v>0</v>
          </cell>
        </row>
        <row r="51">
          <cell r="A51">
            <v>45</v>
          </cell>
          <cell r="B51" t="str">
            <v>ZZZ</v>
          </cell>
          <cell r="C51" t="str">
            <v/>
          </cell>
          <cell r="D51">
            <v>0</v>
          </cell>
          <cell r="E51" t="str">
            <v/>
          </cell>
          <cell r="F51" t="str">
            <v/>
          </cell>
          <cell r="G51" t="str">
            <v/>
          </cell>
          <cell r="H51" t="str">
            <v/>
          </cell>
          <cell r="I51" t="str">
            <v/>
          </cell>
          <cell r="J51">
            <v>-1</v>
          </cell>
          <cell r="K51">
            <v>0</v>
          </cell>
          <cell r="L51">
            <v>0</v>
          </cell>
          <cell r="M51">
            <v>0</v>
          </cell>
        </row>
        <row r="52">
          <cell r="A52">
            <v>46</v>
          </cell>
          <cell r="B52" t="str">
            <v>ZZZ</v>
          </cell>
          <cell r="C52" t="str">
            <v/>
          </cell>
          <cell r="D52">
            <v>0</v>
          </cell>
          <cell r="E52" t="str">
            <v/>
          </cell>
          <cell r="F52" t="str">
            <v/>
          </cell>
          <cell r="G52" t="str">
            <v/>
          </cell>
          <cell r="H52" t="str">
            <v/>
          </cell>
          <cell r="I52" t="str">
            <v/>
          </cell>
          <cell r="J52">
            <v>-1</v>
          </cell>
          <cell r="K52">
            <v>0</v>
          </cell>
          <cell r="L52">
            <v>0</v>
          </cell>
          <cell r="M52">
            <v>0</v>
          </cell>
        </row>
        <row r="53">
          <cell r="A53">
            <v>47</v>
          </cell>
          <cell r="B53" t="str">
            <v>ZZZ</v>
          </cell>
          <cell r="C53" t="str">
            <v/>
          </cell>
          <cell r="D53">
            <v>0</v>
          </cell>
          <cell r="E53" t="str">
            <v/>
          </cell>
          <cell r="F53" t="str">
            <v/>
          </cell>
          <cell r="G53" t="str">
            <v/>
          </cell>
          <cell r="H53" t="str">
            <v/>
          </cell>
          <cell r="I53" t="str">
            <v/>
          </cell>
          <cell r="J53">
            <v>-1</v>
          </cell>
          <cell r="K53">
            <v>0</v>
          </cell>
          <cell r="L53">
            <v>0</v>
          </cell>
          <cell r="M53">
            <v>0</v>
          </cell>
        </row>
        <row r="54">
          <cell r="A54">
            <v>48</v>
          </cell>
          <cell r="B54" t="str">
            <v>ZZZ</v>
          </cell>
          <cell r="C54" t="str">
            <v/>
          </cell>
          <cell r="D54">
            <v>0</v>
          </cell>
          <cell r="E54" t="str">
            <v/>
          </cell>
          <cell r="F54" t="str">
            <v/>
          </cell>
          <cell r="G54" t="str">
            <v/>
          </cell>
          <cell r="H54" t="str">
            <v/>
          </cell>
          <cell r="I54" t="str">
            <v/>
          </cell>
          <cell r="J54">
            <v>-1</v>
          </cell>
          <cell r="K54">
            <v>0</v>
          </cell>
          <cell r="L54">
            <v>0</v>
          </cell>
          <cell r="M54">
            <v>0</v>
          </cell>
        </row>
        <row r="55">
          <cell r="A55">
            <v>49</v>
          </cell>
          <cell r="B55" t="str">
            <v>ZZZ</v>
          </cell>
          <cell r="C55" t="str">
            <v/>
          </cell>
          <cell r="D55">
            <v>0</v>
          </cell>
          <cell r="E55" t="str">
            <v/>
          </cell>
          <cell r="F55" t="str">
            <v/>
          </cell>
          <cell r="G55" t="str">
            <v/>
          </cell>
          <cell r="H55" t="str">
            <v/>
          </cell>
          <cell r="I55" t="str">
            <v/>
          </cell>
          <cell r="J55">
            <v>-1</v>
          </cell>
          <cell r="K55">
            <v>0</v>
          </cell>
          <cell r="L55">
            <v>0</v>
          </cell>
          <cell r="M55">
            <v>0</v>
          </cell>
        </row>
        <row r="56">
          <cell r="A56">
            <v>50</v>
          </cell>
          <cell r="B56" t="str">
            <v>ZZZ</v>
          </cell>
          <cell r="C56" t="str">
            <v/>
          </cell>
          <cell r="D56">
            <v>0</v>
          </cell>
          <cell r="E56" t="str">
            <v/>
          </cell>
          <cell r="F56" t="str">
            <v/>
          </cell>
          <cell r="G56" t="str">
            <v/>
          </cell>
          <cell r="H56" t="str">
            <v/>
          </cell>
          <cell r="I56" t="str">
            <v/>
          </cell>
          <cell r="J56">
            <v>-1</v>
          </cell>
          <cell r="K56">
            <v>0</v>
          </cell>
          <cell r="L56">
            <v>0</v>
          </cell>
          <cell r="M56">
            <v>0</v>
          </cell>
        </row>
        <row r="57">
          <cell r="A57">
            <v>51</v>
          </cell>
          <cell r="B57" t="str">
            <v>ZZZ</v>
          </cell>
          <cell r="C57" t="str">
            <v/>
          </cell>
          <cell r="D57">
            <v>0</v>
          </cell>
          <cell r="E57" t="str">
            <v/>
          </cell>
          <cell r="F57" t="str">
            <v/>
          </cell>
          <cell r="G57" t="str">
            <v/>
          </cell>
          <cell r="H57" t="str">
            <v/>
          </cell>
          <cell r="I57" t="str">
            <v/>
          </cell>
          <cell r="J57">
            <v>-1</v>
          </cell>
          <cell r="K57">
            <v>0</v>
          </cell>
          <cell r="L57">
            <v>0</v>
          </cell>
          <cell r="M57">
            <v>0</v>
          </cell>
        </row>
        <row r="58">
          <cell r="A58">
            <v>52</v>
          </cell>
          <cell r="B58" t="str">
            <v>ZZZ</v>
          </cell>
          <cell r="C58" t="str">
            <v/>
          </cell>
          <cell r="D58">
            <v>0</v>
          </cell>
          <cell r="E58" t="str">
            <v/>
          </cell>
          <cell r="F58" t="str">
            <v/>
          </cell>
          <cell r="G58" t="str">
            <v/>
          </cell>
          <cell r="H58" t="str">
            <v/>
          </cell>
          <cell r="I58" t="str">
            <v/>
          </cell>
          <cell r="J58">
            <v>-1</v>
          </cell>
          <cell r="K58">
            <v>0</v>
          </cell>
          <cell r="L58">
            <v>0</v>
          </cell>
          <cell r="M58">
            <v>0</v>
          </cell>
        </row>
        <row r="59">
          <cell r="A59">
            <v>53</v>
          </cell>
          <cell r="B59" t="str">
            <v>ZZZ</v>
          </cell>
          <cell r="C59" t="str">
            <v/>
          </cell>
          <cell r="D59">
            <v>0</v>
          </cell>
          <cell r="E59" t="str">
            <v/>
          </cell>
          <cell r="F59" t="str">
            <v/>
          </cell>
          <cell r="G59" t="str">
            <v/>
          </cell>
          <cell r="H59" t="str">
            <v/>
          </cell>
          <cell r="I59" t="str">
            <v/>
          </cell>
          <cell r="J59">
            <v>-1</v>
          </cell>
          <cell r="K59">
            <v>0</v>
          </cell>
          <cell r="L59">
            <v>0</v>
          </cell>
          <cell r="M59">
            <v>0</v>
          </cell>
        </row>
        <row r="60">
          <cell r="A60">
            <v>54</v>
          </cell>
          <cell r="B60" t="str">
            <v>ZZZ</v>
          </cell>
          <cell r="C60" t="str">
            <v/>
          </cell>
          <cell r="D60">
            <v>0</v>
          </cell>
          <cell r="E60" t="str">
            <v/>
          </cell>
          <cell r="F60" t="str">
            <v/>
          </cell>
          <cell r="G60" t="str">
            <v/>
          </cell>
          <cell r="H60" t="str">
            <v/>
          </cell>
          <cell r="I60" t="str">
            <v/>
          </cell>
          <cell r="J60">
            <v>-1</v>
          </cell>
          <cell r="K60">
            <v>0</v>
          </cell>
          <cell r="L60">
            <v>0</v>
          </cell>
          <cell r="M60">
            <v>0</v>
          </cell>
        </row>
        <row r="61">
          <cell r="A61">
            <v>55</v>
          </cell>
          <cell r="B61" t="str">
            <v>ZZZ</v>
          </cell>
          <cell r="C61" t="str">
            <v/>
          </cell>
          <cell r="D61">
            <v>0</v>
          </cell>
          <cell r="E61" t="str">
            <v/>
          </cell>
          <cell r="F61" t="str">
            <v/>
          </cell>
          <cell r="G61" t="str">
            <v/>
          </cell>
          <cell r="H61" t="str">
            <v/>
          </cell>
          <cell r="I61" t="str">
            <v/>
          </cell>
          <cell r="J61">
            <v>-1</v>
          </cell>
          <cell r="K61">
            <v>0</v>
          </cell>
          <cell r="L61">
            <v>0</v>
          </cell>
          <cell r="M61">
            <v>0</v>
          </cell>
        </row>
        <row r="62">
          <cell r="A62">
            <v>56</v>
          </cell>
          <cell r="B62" t="str">
            <v>ZZZ</v>
          </cell>
          <cell r="C62" t="str">
            <v/>
          </cell>
          <cell r="D62">
            <v>0</v>
          </cell>
          <cell r="E62" t="str">
            <v/>
          </cell>
          <cell r="F62" t="str">
            <v/>
          </cell>
          <cell r="G62" t="str">
            <v/>
          </cell>
          <cell r="H62" t="str">
            <v/>
          </cell>
          <cell r="I62" t="str">
            <v/>
          </cell>
          <cell r="J62">
            <v>-1</v>
          </cell>
          <cell r="K62">
            <v>0</v>
          </cell>
          <cell r="L62">
            <v>0</v>
          </cell>
          <cell r="M62">
            <v>0</v>
          </cell>
        </row>
        <row r="63">
          <cell r="A63">
            <v>57</v>
          </cell>
          <cell r="B63" t="str">
            <v>ZZZ</v>
          </cell>
          <cell r="C63" t="str">
            <v/>
          </cell>
          <cell r="D63">
            <v>0</v>
          </cell>
          <cell r="E63" t="str">
            <v/>
          </cell>
          <cell r="F63" t="str">
            <v/>
          </cell>
          <cell r="G63" t="str">
            <v/>
          </cell>
          <cell r="H63" t="str">
            <v/>
          </cell>
          <cell r="I63" t="str">
            <v/>
          </cell>
          <cell r="J63">
            <v>-1</v>
          </cell>
          <cell r="K63">
            <v>0</v>
          </cell>
          <cell r="L63">
            <v>0</v>
          </cell>
          <cell r="M63">
            <v>0</v>
          </cell>
        </row>
        <row r="64">
          <cell r="A64">
            <v>58</v>
          </cell>
          <cell r="B64" t="str">
            <v>ZZZ</v>
          </cell>
          <cell r="C64" t="str">
            <v/>
          </cell>
          <cell r="D64">
            <v>0</v>
          </cell>
          <cell r="E64" t="str">
            <v/>
          </cell>
          <cell r="F64" t="str">
            <v/>
          </cell>
          <cell r="G64" t="str">
            <v/>
          </cell>
          <cell r="H64" t="str">
            <v/>
          </cell>
          <cell r="I64" t="str">
            <v/>
          </cell>
          <cell r="J64">
            <v>-1</v>
          </cell>
          <cell r="K64">
            <v>0</v>
          </cell>
          <cell r="L64">
            <v>0</v>
          </cell>
          <cell r="M64">
            <v>0</v>
          </cell>
        </row>
        <row r="65">
          <cell r="A65">
            <v>59</v>
          </cell>
          <cell r="B65" t="str">
            <v>ZZZ</v>
          </cell>
          <cell r="C65" t="str">
            <v/>
          </cell>
          <cell r="D65">
            <v>0</v>
          </cell>
          <cell r="E65" t="str">
            <v/>
          </cell>
          <cell r="F65" t="str">
            <v/>
          </cell>
          <cell r="G65" t="str">
            <v/>
          </cell>
          <cell r="H65" t="str">
            <v/>
          </cell>
          <cell r="I65" t="str">
            <v/>
          </cell>
          <cell r="J65">
            <v>-1</v>
          </cell>
          <cell r="K65">
            <v>0</v>
          </cell>
          <cell r="L65">
            <v>0</v>
          </cell>
          <cell r="M65">
            <v>0</v>
          </cell>
        </row>
        <row r="66">
          <cell r="A66">
            <v>60</v>
          </cell>
          <cell r="B66" t="str">
            <v>ZZZ</v>
          </cell>
          <cell r="C66" t="str">
            <v/>
          </cell>
          <cell r="D66">
            <v>0</v>
          </cell>
          <cell r="E66" t="str">
            <v/>
          </cell>
          <cell r="F66" t="str">
            <v/>
          </cell>
          <cell r="G66" t="str">
            <v/>
          </cell>
          <cell r="H66" t="str">
            <v/>
          </cell>
          <cell r="I66" t="str">
            <v/>
          </cell>
          <cell r="J66">
            <v>-1</v>
          </cell>
          <cell r="K66">
            <v>0</v>
          </cell>
          <cell r="L66">
            <v>0</v>
          </cell>
          <cell r="M66">
            <v>0</v>
          </cell>
        </row>
        <row r="67">
          <cell r="A67">
            <v>61</v>
          </cell>
          <cell r="B67" t="str">
            <v>ZZZ</v>
          </cell>
          <cell r="C67" t="str">
            <v/>
          </cell>
          <cell r="D67">
            <v>0</v>
          </cell>
          <cell r="E67" t="str">
            <v/>
          </cell>
          <cell r="F67" t="str">
            <v/>
          </cell>
          <cell r="G67" t="str">
            <v/>
          </cell>
          <cell r="H67" t="str">
            <v/>
          </cell>
          <cell r="I67" t="str">
            <v/>
          </cell>
          <cell r="J67">
            <v>-1</v>
          </cell>
          <cell r="K67">
            <v>0</v>
          </cell>
          <cell r="L67">
            <v>0</v>
          </cell>
          <cell r="M67">
            <v>0</v>
          </cell>
        </row>
        <row r="68">
          <cell r="A68">
            <v>62</v>
          </cell>
          <cell r="B68" t="str">
            <v>ZZZ</v>
          </cell>
          <cell r="C68" t="str">
            <v/>
          </cell>
          <cell r="D68">
            <v>0</v>
          </cell>
          <cell r="E68" t="str">
            <v/>
          </cell>
          <cell r="F68" t="str">
            <v/>
          </cell>
          <cell r="G68" t="str">
            <v/>
          </cell>
          <cell r="H68" t="str">
            <v/>
          </cell>
          <cell r="I68" t="str">
            <v/>
          </cell>
          <cell r="J68">
            <v>-1</v>
          </cell>
          <cell r="K68">
            <v>0</v>
          </cell>
          <cell r="L68">
            <v>0</v>
          </cell>
          <cell r="M68">
            <v>0</v>
          </cell>
        </row>
        <row r="69">
          <cell r="A69">
            <v>63</v>
          </cell>
          <cell r="B69" t="str">
            <v>ZZZ</v>
          </cell>
          <cell r="C69" t="str">
            <v/>
          </cell>
          <cell r="D69">
            <v>0</v>
          </cell>
          <cell r="E69" t="str">
            <v/>
          </cell>
          <cell r="F69" t="str">
            <v/>
          </cell>
          <cell r="G69" t="str">
            <v/>
          </cell>
          <cell r="H69" t="str">
            <v/>
          </cell>
          <cell r="I69" t="str">
            <v/>
          </cell>
          <cell r="J69">
            <v>-1</v>
          </cell>
          <cell r="K69">
            <v>0</v>
          </cell>
          <cell r="L69">
            <v>0</v>
          </cell>
          <cell r="M69">
            <v>0</v>
          </cell>
        </row>
        <row r="70">
          <cell r="A70">
            <v>64</v>
          </cell>
          <cell r="B70" t="str">
            <v>ZZZ</v>
          </cell>
          <cell r="C70" t="str">
            <v/>
          </cell>
          <cell r="D70">
            <v>0</v>
          </cell>
          <cell r="E70" t="str">
            <v/>
          </cell>
          <cell r="F70" t="str">
            <v/>
          </cell>
          <cell r="G70" t="str">
            <v/>
          </cell>
          <cell r="H70" t="str">
            <v/>
          </cell>
          <cell r="I70" t="str">
            <v/>
          </cell>
          <cell r="J70">
            <v>-1</v>
          </cell>
          <cell r="K70">
            <v>0</v>
          </cell>
          <cell r="L70">
            <v>0</v>
          </cell>
          <cell r="M70">
            <v>0</v>
          </cell>
        </row>
        <row r="71">
          <cell r="B71">
            <v>1997</v>
          </cell>
          <cell r="C71">
            <v>1999</v>
          </cell>
          <cell r="F71">
            <v>2001</v>
          </cell>
          <cell r="G71">
            <v>2003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32"/>
    </sheetNames>
    <sheetDataSet>
      <sheetData sheetId="2">
        <row r="5">
          <cell r="A5" t="str">
            <v>XXIV MEMORIAL HERMANO TARSICIO</v>
          </cell>
        </row>
        <row r="7">
          <cell r="A7">
            <v>42310</v>
          </cell>
          <cell r="B7" t="str">
            <v>ILLES BALEARS</v>
          </cell>
          <cell r="D7" t="str">
            <v>C.T. LA SALLE</v>
          </cell>
          <cell r="E7">
            <v>3208825</v>
          </cell>
        </row>
        <row r="9">
          <cell r="A9" t="str">
            <v>NO</v>
          </cell>
          <cell r="B9" t="str">
            <v>Infantil</v>
          </cell>
          <cell r="C9" t="str">
            <v>Femenino</v>
          </cell>
          <cell r="D9" t="str">
            <v>PEP JORDI</v>
          </cell>
          <cell r="E9" t="str">
            <v>MATAS RAMIS</v>
          </cell>
        </row>
        <row r="11">
          <cell r="A11" t="str">
            <v>PALMA</v>
          </cell>
          <cell r="E11" t="str">
            <v>Si</v>
          </cell>
        </row>
      </sheetData>
      <sheetData sheetId="4">
        <row r="3">
          <cell r="G3">
            <v>4</v>
          </cell>
        </row>
        <row r="7">
          <cell r="A7">
            <v>1</v>
          </cell>
          <cell r="B7" t="str">
            <v>TASCON DOLS</v>
          </cell>
          <cell r="C7" t="str">
            <v>PAULA</v>
          </cell>
          <cell r="D7">
            <v>5904330</v>
          </cell>
          <cell r="E7">
            <v>2015</v>
          </cell>
          <cell r="F7" t="str">
            <v>F</v>
          </cell>
          <cell r="G7">
            <v>37180</v>
          </cell>
          <cell r="H7">
            <v>0</v>
          </cell>
          <cell r="I7">
            <v>666</v>
          </cell>
          <cell r="J7">
            <v>218</v>
          </cell>
          <cell r="K7">
            <v>0</v>
          </cell>
          <cell r="L7">
            <v>0</v>
          </cell>
          <cell r="M7">
            <v>0</v>
          </cell>
        </row>
        <row r="8">
          <cell r="A8">
            <v>2</v>
          </cell>
          <cell r="B8" t="str">
            <v>FONT DE LA RICA</v>
          </cell>
          <cell r="C8" t="str">
            <v>PAULA</v>
          </cell>
          <cell r="D8">
            <v>5894466</v>
          </cell>
          <cell r="E8">
            <v>3724</v>
          </cell>
          <cell r="F8" t="str">
            <v>F</v>
          </cell>
          <cell r="G8">
            <v>37338</v>
          </cell>
          <cell r="H8">
            <v>0</v>
          </cell>
          <cell r="I8">
            <v>765</v>
          </cell>
          <cell r="J8">
            <v>182</v>
          </cell>
          <cell r="K8">
            <v>0</v>
          </cell>
          <cell r="L8">
            <v>0</v>
          </cell>
          <cell r="M8">
            <v>0</v>
          </cell>
        </row>
        <row r="9">
          <cell r="A9">
            <v>3</v>
          </cell>
          <cell r="B9" t="str">
            <v>ANILLO BUSTAMANTE</v>
          </cell>
          <cell r="C9" t="str">
            <v>CARMEN</v>
          </cell>
          <cell r="D9">
            <v>5913654</v>
          </cell>
          <cell r="E9">
            <v>3281</v>
          </cell>
          <cell r="F9" t="str">
            <v>F</v>
          </cell>
          <cell r="G9">
            <v>37327</v>
          </cell>
          <cell r="H9">
            <v>0</v>
          </cell>
          <cell r="I9">
            <v>828</v>
          </cell>
          <cell r="J9">
            <v>162</v>
          </cell>
          <cell r="K9" t="str">
            <v>WC</v>
          </cell>
          <cell r="L9">
            <v>0</v>
          </cell>
          <cell r="M9">
            <v>0</v>
          </cell>
        </row>
        <row r="10">
          <cell r="A10">
            <v>4</v>
          </cell>
          <cell r="B10" t="str">
            <v>FONS TORRES</v>
          </cell>
          <cell r="C10" t="str">
            <v>MAGDALENA</v>
          </cell>
          <cell r="D10">
            <v>5920980</v>
          </cell>
          <cell r="E10">
            <v>2445</v>
          </cell>
          <cell r="F10" t="str">
            <v>F</v>
          </cell>
          <cell r="G10">
            <v>37557</v>
          </cell>
          <cell r="H10">
            <v>0</v>
          </cell>
          <cell r="I10">
            <v>869</v>
          </cell>
          <cell r="J10">
            <v>153</v>
          </cell>
          <cell r="K10">
            <v>0</v>
          </cell>
          <cell r="L10">
            <v>0</v>
          </cell>
          <cell r="M10">
            <v>0</v>
          </cell>
        </row>
        <row r="11">
          <cell r="A11">
            <v>5</v>
          </cell>
          <cell r="B11" t="str">
            <v>NINOVA MIROSLAVOVA</v>
          </cell>
          <cell r="C11" t="str">
            <v>NATALY</v>
          </cell>
          <cell r="D11">
            <v>5914371</v>
          </cell>
          <cell r="E11">
            <v>3739</v>
          </cell>
          <cell r="F11" t="str">
            <v>F</v>
          </cell>
          <cell r="G11">
            <v>38162</v>
          </cell>
          <cell r="H11">
            <v>0</v>
          </cell>
          <cell r="I11">
            <v>892</v>
          </cell>
          <cell r="J11">
            <v>146</v>
          </cell>
          <cell r="K11">
            <v>0</v>
          </cell>
          <cell r="L11">
            <v>0</v>
          </cell>
          <cell r="M11">
            <v>0</v>
          </cell>
        </row>
        <row r="12">
          <cell r="A12">
            <v>6</v>
          </cell>
          <cell r="B12" t="str">
            <v>SERRA PASCUAL</v>
          </cell>
          <cell r="C12" t="str">
            <v>Mª MAGDALE</v>
          </cell>
          <cell r="D12">
            <v>5944112</v>
          </cell>
          <cell r="E12">
            <v>2786</v>
          </cell>
          <cell r="F12" t="str">
            <v>F</v>
          </cell>
          <cell r="G12">
            <v>38103</v>
          </cell>
          <cell r="H12">
            <v>0</v>
          </cell>
          <cell r="I12">
            <v>1174</v>
          </cell>
          <cell r="J12">
            <v>100</v>
          </cell>
          <cell r="K12">
            <v>0</v>
          </cell>
          <cell r="L12">
            <v>0</v>
          </cell>
          <cell r="M12">
            <v>0</v>
          </cell>
        </row>
        <row r="13">
          <cell r="A13">
            <v>7</v>
          </cell>
          <cell r="B13" t="str">
            <v>GIL OLIVER</v>
          </cell>
          <cell r="C13" t="str">
            <v>MONICA</v>
          </cell>
          <cell r="D13">
            <v>5918745</v>
          </cell>
          <cell r="E13">
            <v>2280</v>
          </cell>
          <cell r="F13" t="str">
            <v>F</v>
          </cell>
          <cell r="G13">
            <v>36990</v>
          </cell>
          <cell r="H13">
            <v>0</v>
          </cell>
          <cell r="I13">
            <v>1202</v>
          </cell>
          <cell r="J13">
            <v>95</v>
          </cell>
          <cell r="K13">
            <v>0</v>
          </cell>
          <cell r="L13">
            <v>0</v>
          </cell>
          <cell r="M13">
            <v>0</v>
          </cell>
        </row>
        <row r="14">
          <cell r="A14">
            <v>8</v>
          </cell>
          <cell r="B14" t="str">
            <v>VERDU GONZALEZ</v>
          </cell>
          <cell r="C14" t="str">
            <v>MARIA</v>
          </cell>
          <cell r="D14">
            <v>5899424</v>
          </cell>
          <cell r="E14">
            <v>2287</v>
          </cell>
          <cell r="F14" t="str">
            <v>F</v>
          </cell>
          <cell r="G14">
            <v>37618</v>
          </cell>
          <cell r="H14">
            <v>0</v>
          </cell>
          <cell r="I14">
            <v>1202</v>
          </cell>
          <cell r="J14">
            <v>95</v>
          </cell>
          <cell r="K14">
            <v>0</v>
          </cell>
          <cell r="L14">
            <v>0</v>
          </cell>
          <cell r="M14">
            <v>0</v>
          </cell>
        </row>
        <row r="15">
          <cell r="A15">
            <v>9</v>
          </cell>
          <cell r="B15" t="str">
            <v>MONSERRAT LLABRES</v>
          </cell>
          <cell r="C15" t="str">
            <v>PAULA</v>
          </cell>
          <cell r="D15">
            <v>5903077</v>
          </cell>
          <cell r="E15">
            <v>3851</v>
          </cell>
          <cell r="F15" t="str">
            <v>F</v>
          </cell>
          <cell r="G15">
            <v>37335</v>
          </cell>
          <cell r="H15">
            <v>0</v>
          </cell>
          <cell r="I15">
            <v>1229</v>
          </cell>
          <cell r="J15">
            <v>92</v>
          </cell>
          <cell r="K15">
            <v>0</v>
          </cell>
          <cell r="L15">
            <v>0</v>
          </cell>
          <cell r="M15">
            <v>0</v>
          </cell>
        </row>
        <row r="16">
          <cell r="A16">
            <v>10</v>
          </cell>
          <cell r="B16" t="str">
            <v>RODRIGUEZ JUAN</v>
          </cell>
          <cell r="C16" t="str">
            <v>MIRIAM</v>
          </cell>
          <cell r="D16">
            <v>5950044</v>
          </cell>
          <cell r="E16">
            <v>1999</v>
          </cell>
          <cell r="F16" t="str">
            <v>F</v>
          </cell>
          <cell r="G16">
            <v>37282</v>
          </cell>
          <cell r="H16">
            <v>0</v>
          </cell>
          <cell r="I16">
            <v>2099</v>
          </cell>
          <cell r="J16">
            <v>38</v>
          </cell>
          <cell r="K16">
            <v>0</v>
          </cell>
          <cell r="L16">
            <v>0</v>
          </cell>
          <cell r="M16">
            <v>0</v>
          </cell>
        </row>
        <row r="17">
          <cell r="A17">
            <v>11</v>
          </cell>
          <cell r="B17" t="str">
            <v>COLL CAÑELLAS</v>
          </cell>
          <cell r="C17" t="str">
            <v>NEUS</v>
          </cell>
          <cell r="D17">
            <v>5929403</v>
          </cell>
          <cell r="E17">
            <v>3816</v>
          </cell>
          <cell r="F17" t="str">
            <v>F</v>
          </cell>
          <cell r="G17">
            <v>37619</v>
          </cell>
          <cell r="H17">
            <v>0</v>
          </cell>
          <cell r="I17">
            <v>3411</v>
          </cell>
          <cell r="J17">
            <v>12</v>
          </cell>
          <cell r="K17">
            <v>0</v>
          </cell>
          <cell r="L17">
            <v>0</v>
          </cell>
          <cell r="M17">
            <v>0</v>
          </cell>
        </row>
        <row r="18">
          <cell r="A18">
            <v>12</v>
          </cell>
          <cell r="B18" t="str">
            <v>DOUGALL</v>
          </cell>
          <cell r="C18" t="str">
            <v>BONNIE</v>
          </cell>
          <cell r="D18">
            <v>5951919</v>
          </cell>
          <cell r="E18">
            <v>72763</v>
          </cell>
          <cell r="F18" t="str">
            <v>F</v>
          </cell>
          <cell r="G18">
            <v>38007</v>
          </cell>
          <cell r="H18">
            <v>4</v>
          </cell>
          <cell r="I18">
            <v>0</v>
          </cell>
          <cell r="J18">
            <v>11</v>
          </cell>
          <cell r="K18">
            <v>0</v>
          </cell>
          <cell r="L18">
            <v>0</v>
          </cell>
          <cell r="M18">
            <v>0</v>
          </cell>
        </row>
        <row r="19">
          <cell r="A19">
            <v>13</v>
          </cell>
          <cell r="B19" t="str">
            <v>FUENTES VICH</v>
          </cell>
          <cell r="C19" t="str">
            <v>AINA</v>
          </cell>
          <cell r="D19">
            <v>5929396</v>
          </cell>
          <cell r="E19">
            <v>3819</v>
          </cell>
          <cell r="F19" t="str">
            <v>F</v>
          </cell>
          <cell r="G19">
            <v>36993</v>
          </cell>
          <cell r="H19">
            <v>0</v>
          </cell>
          <cell r="I19">
            <v>5868</v>
          </cell>
          <cell r="J19">
            <v>1</v>
          </cell>
          <cell r="K19">
            <v>0</v>
          </cell>
          <cell r="L19">
            <v>0</v>
          </cell>
          <cell r="M19">
            <v>0</v>
          </cell>
        </row>
        <row r="20">
          <cell r="A20">
            <v>14</v>
          </cell>
          <cell r="B20" t="str">
            <v>RAMIS FULLANA</v>
          </cell>
          <cell r="C20" t="str">
            <v>CATALINA</v>
          </cell>
          <cell r="D20">
            <v>5929479</v>
          </cell>
          <cell r="E20">
            <v>3835</v>
          </cell>
          <cell r="F20" t="str">
            <v>F</v>
          </cell>
          <cell r="G20">
            <v>37076</v>
          </cell>
          <cell r="H20">
            <v>0</v>
          </cell>
          <cell r="I20">
            <v>5868</v>
          </cell>
          <cell r="J20">
            <v>1</v>
          </cell>
          <cell r="K20">
            <v>0</v>
          </cell>
          <cell r="L20">
            <v>0</v>
          </cell>
          <cell r="M20">
            <v>0</v>
          </cell>
        </row>
        <row r="21">
          <cell r="A21">
            <v>15</v>
          </cell>
          <cell r="B21" t="str">
            <v>MONTON SUPER</v>
          </cell>
          <cell r="C21" t="str">
            <v>REBECA</v>
          </cell>
          <cell r="D21">
            <v>5967354</v>
          </cell>
          <cell r="E21">
            <v>71854</v>
          </cell>
          <cell r="F21" t="str">
            <v>F</v>
          </cell>
          <cell r="G21">
            <v>37150</v>
          </cell>
          <cell r="H21">
            <v>0</v>
          </cell>
          <cell r="I21">
            <v>0</v>
          </cell>
          <cell r="J21">
            <v>0</v>
          </cell>
          <cell r="K21">
            <v>0</v>
          </cell>
          <cell r="L21">
            <v>0</v>
          </cell>
          <cell r="M21">
            <v>0</v>
          </cell>
        </row>
        <row r="22">
          <cell r="A22">
            <v>16</v>
          </cell>
          <cell r="B22" t="str">
            <v>POGGIOLI</v>
          </cell>
          <cell r="C22" t="str">
            <v>ASIA</v>
          </cell>
          <cell r="D22">
            <v>5969756</v>
          </cell>
          <cell r="E22">
            <v>74996</v>
          </cell>
          <cell r="F22" t="str">
            <v>F</v>
          </cell>
          <cell r="G22">
            <v>37800</v>
          </cell>
          <cell r="H22">
            <v>3</v>
          </cell>
          <cell r="I22">
            <v>0</v>
          </cell>
          <cell r="J22">
            <v>0</v>
          </cell>
          <cell r="K22">
            <v>0</v>
          </cell>
          <cell r="L22">
            <v>0</v>
          </cell>
          <cell r="M22">
            <v>0</v>
          </cell>
        </row>
        <row r="23">
          <cell r="A23">
            <v>17</v>
          </cell>
          <cell r="B23" t="str">
            <v>ZZZ</v>
          </cell>
          <cell r="C23" t="str">
            <v/>
          </cell>
          <cell r="D23">
            <v>0</v>
          </cell>
          <cell r="E23" t="str">
            <v/>
          </cell>
          <cell r="F23" t="str">
            <v/>
          </cell>
          <cell r="G23" t="str">
            <v/>
          </cell>
          <cell r="H23" t="str">
            <v/>
          </cell>
          <cell r="I23" t="str">
            <v/>
          </cell>
          <cell r="J23">
            <v>-1</v>
          </cell>
          <cell r="K23">
            <v>0</v>
          </cell>
          <cell r="L23">
            <v>0</v>
          </cell>
          <cell r="M23">
            <v>0</v>
          </cell>
        </row>
        <row r="24">
          <cell r="A24">
            <v>18</v>
          </cell>
          <cell r="B24" t="str">
            <v>ZZZ</v>
          </cell>
          <cell r="C24" t="str">
            <v/>
          </cell>
          <cell r="D24">
            <v>0</v>
          </cell>
          <cell r="E24" t="str">
            <v/>
          </cell>
          <cell r="F24" t="str">
            <v/>
          </cell>
          <cell r="G24" t="str">
            <v/>
          </cell>
          <cell r="H24" t="str">
            <v/>
          </cell>
          <cell r="I24" t="str">
            <v/>
          </cell>
          <cell r="J24">
            <v>-1</v>
          </cell>
          <cell r="K24">
            <v>0</v>
          </cell>
          <cell r="L24">
            <v>0</v>
          </cell>
          <cell r="M24">
            <v>0</v>
          </cell>
        </row>
        <row r="25">
          <cell r="A25">
            <v>19</v>
          </cell>
          <cell r="B25" t="str">
            <v>ZZZ</v>
          </cell>
          <cell r="C25" t="str">
            <v/>
          </cell>
          <cell r="D25">
            <v>0</v>
          </cell>
          <cell r="E25" t="str">
            <v/>
          </cell>
          <cell r="F25" t="str">
            <v/>
          </cell>
          <cell r="G25" t="str">
            <v/>
          </cell>
          <cell r="H25" t="str">
            <v/>
          </cell>
          <cell r="I25" t="str">
            <v/>
          </cell>
          <cell r="J25">
            <v>-1</v>
          </cell>
          <cell r="K25">
            <v>0</v>
          </cell>
          <cell r="L25">
            <v>0</v>
          </cell>
          <cell r="M25">
            <v>0</v>
          </cell>
        </row>
        <row r="26">
          <cell r="A26">
            <v>20</v>
          </cell>
          <cell r="B26" t="str">
            <v>ZZZ</v>
          </cell>
          <cell r="C26" t="str">
            <v/>
          </cell>
          <cell r="D26">
            <v>0</v>
          </cell>
          <cell r="E26" t="str">
            <v/>
          </cell>
          <cell r="F26" t="str">
            <v/>
          </cell>
          <cell r="G26" t="str">
            <v/>
          </cell>
          <cell r="H26" t="str">
            <v/>
          </cell>
          <cell r="I26" t="str">
            <v/>
          </cell>
          <cell r="J26">
            <v>-1</v>
          </cell>
          <cell r="K26">
            <v>0</v>
          </cell>
          <cell r="L26">
            <v>0</v>
          </cell>
          <cell r="M26">
            <v>0</v>
          </cell>
        </row>
        <row r="27">
          <cell r="A27">
            <v>21</v>
          </cell>
          <cell r="B27" t="str">
            <v>ZZZ</v>
          </cell>
          <cell r="C27" t="str">
            <v/>
          </cell>
          <cell r="D27">
            <v>0</v>
          </cell>
          <cell r="E27" t="str">
            <v/>
          </cell>
          <cell r="F27" t="str">
            <v/>
          </cell>
          <cell r="G27" t="str">
            <v/>
          </cell>
          <cell r="H27" t="str">
            <v/>
          </cell>
          <cell r="I27" t="str">
            <v/>
          </cell>
          <cell r="J27">
            <v>-1</v>
          </cell>
          <cell r="K27">
            <v>0</v>
          </cell>
          <cell r="L27">
            <v>0</v>
          </cell>
          <cell r="M27">
            <v>0</v>
          </cell>
        </row>
        <row r="28">
          <cell r="A28">
            <v>22</v>
          </cell>
          <cell r="B28" t="str">
            <v>ZZZ</v>
          </cell>
          <cell r="C28" t="str">
            <v/>
          </cell>
          <cell r="D28">
            <v>0</v>
          </cell>
          <cell r="E28" t="str">
            <v/>
          </cell>
          <cell r="F28" t="str">
            <v/>
          </cell>
          <cell r="G28" t="str">
            <v/>
          </cell>
          <cell r="H28" t="str">
            <v/>
          </cell>
          <cell r="I28" t="str">
            <v/>
          </cell>
          <cell r="J28">
            <v>-1</v>
          </cell>
          <cell r="K28">
            <v>0</v>
          </cell>
          <cell r="L28">
            <v>0</v>
          </cell>
          <cell r="M28">
            <v>0</v>
          </cell>
        </row>
        <row r="29">
          <cell r="A29">
            <v>23</v>
          </cell>
          <cell r="B29" t="str">
            <v>ZZZ</v>
          </cell>
          <cell r="C29" t="str">
            <v/>
          </cell>
          <cell r="D29">
            <v>0</v>
          </cell>
          <cell r="E29" t="str">
            <v/>
          </cell>
          <cell r="F29" t="str">
            <v/>
          </cell>
          <cell r="G29" t="str">
            <v/>
          </cell>
          <cell r="H29" t="str">
            <v/>
          </cell>
          <cell r="I29" t="str">
            <v/>
          </cell>
          <cell r="J29">
            <v>-1</v>
          </cell>
          <cell r="K29">
            <v>0</v>
          </cell>
          <cell r="L29">
            <v>0</v>
          </cell>
          <cell r="M29">
            <v>0</v>
          </cell>
        </row>
        <row r="30">
          <cell r="A30">
            <v>24</v>
          </cell>
          <cell r="B30" t="str">
            <v>ZZZ</v>
          </cell>
          <cell r="C30" t="str">
            <v/>
          </cell>
          <cell r="D30">
            <v>0</v>
          </cell>
          <cell r="E30" t="str">
            <v/>
          </cell>
          <cell r="F30" t="str">
            <v/>
          </cell>
          <cell r="G30" t="str">
            <v/>
          </cell>
          <cell r="H30" t="str">
            <v/>
          </cell>
          <cell r="I30" t="str">
            <v/>
          </cell>
          <cell r="J30">
            <v>-1</v>
          </cell>
          <cell r="K30">
            <v>0</v>
          </cell>
          <cell r="L30">
            <v>0</v>
          </cell>
          <cell r="M30">
            <v>0</v>
          </cell>
        </row>
        <row r="31">
          <cell r="A31">
            <v>25</v>
          </cell>
          <cell r="B31" t="str">
            <v>ZZZ</v>
          </cell>
          <cell r="C31" t="str">
            <v/>
          </cell>
          <cell r="D31">
            <v>0</v>
          </cell>
          <cell r="E31" t="str">
            <v/>
          </cell>
          <cell r="F31" t="str">
            <v/>
          </cell>
          <cell r="G31" t="str">
            <v/>
          </cell>
          <cell r="H31" t="str">
            <v/>
          </cell>
          <cell r="I31" t="str">
            <v/>
          </cell>
          <cell r="J31">
            <v>-1</v>
          </cell>
          <cell r="K31">
            <v>0</v>
          </cell>
          <cell r="L31">
            <v>0</v>
          </cell>
          <cell r="M31">
            <v>0</v>
          </cell>
        </row>
        <row r="32">
          <cell r="A32">
            <v>26</v>
          </cell>
          <cell r="B32" t="str">
            <v>ZZZ</v>
          </cell>
          <cell r="C32" t="str">
            <v/>
          </cell>
          <cell r="D32">
            <v>0</v>
          </cell>
          <cell r="E32" t="str">
            <v/>
          </cell>
          <cell r="F32" t="str">
            <v/>
          </cell>
          <cell r="G32" t="str">
            <v/>
          </cell>
          <cell r="H32" t="str">
            <v/>
          </cell>
          <cell r="I32" t="str">
            <v/>
          </cell>
          <cell r="J32">
            <v>-1</v>
          </cell>
          <cell r="K32">
            <v>0</v>
          </cell>
          <cell r="L32">
            <v>0</v>
          </cell>
          <cell r="M32">
            <v>0</v>
          </cell>
        </row>
        <row r="33">
          <cell r="A33">
            <v>27</v>
          </cell>
          <cell r="B33" t="str">
            <v>ZZZ</v>
          </cell>
          <cell r="C33" t="str">
            <v/>
          </cell>
          <cell r="D33">
            <v>0</v>
          </cell>
          <cell r="E33" t="str">
            <v/>
          </cell>
          <cell r="F33" t="str">
            <v/>
          </cell>
          <cell r="G33" t="str">
            <v/>
          </cell>
          <cell r="H33" t="str">
            <v/>
          </cell>
          <cell r="I33" t="str">
            <v/>
          </cell>
          <cell r="J33">
            <v>-1</v>
          </cell>
          <cell r="K33">
            <v>0</v>
          </cell>
          <cell r="L33">
            <v>0</v>
          </cell>
          <cell r="M33">
            <v>0</v>
          </cell>
        </row>
        <row r="34">
          <cell r="A34">
            <v>28</v>
          </cell>
          <cell r="B34" t="str">
            <v>ZZZ</v>
          </cell>
          <cell r="C34" t="str">
            <v/>
          </cell>
          <cell r="D34">
            <v>0</v>
          </cell>
          <cell r="E34" t="str">
            <v/>
          </cell>
          <cell r="F34" t="str">
            <v/>
          </cell>
          <cell r="G34" t="str">
            <v/>
          </cell>
          <cell r="H34" t="str">
            <v/>
          </cell>
          <cell r="I34" t="str">
            <v/>
          </cell>
          <cell r="J34">
            <v>-1</v>
          </cell>
          <cell r="K34">
            <v>0</v>
          </cell>
          <cell r="L34">
            <v>0</v>
          </cell>
          <cell r="M34">
            <v>0</v>
          </cell>
        </row>
        <row r="35">
          <cell r="A35">
            <v>29</v>
          </cell>
          <cell r="B35" t="str">
            <v>ZZZ</v>
          </cell>
          <cell r="C35" t="str">
            <v/>
          </cell>
          <cell r="D35">
            <v>0</v>
          </cell>
          <cell r="E35" t="str">
            <v/>
          </cell>
          <cell r="F35" t="str">
            <v/>
          </cell>
          <cell r="G35" t="str">
            <v/>
          </cell>
          <cell r="H35" t="str">
            <v/>
          </cell>
          <cell r="I35" t="str">
            <v/>
          </cell>
          <cell r="J35">
            <v>-1</v>
          </cell>
          <cell r="K35">
            <v>0</v>
          </cell>
          <cell r="L35">
            <v>0</v>
          </cell>
          <cell r="M35">
            <v>0</v>
          </cell>
        </row>
        <row r="36">
          <cell r="A36">
            <v>30</v>
          </cell>
          <cell r="B36" t="str">
            <v>ZZZ</v>
          </cell>
          <cell r="C36" t="str">
            <v/>
          </cell>
          <cell r="D36">
            <v>0</v>
          </cell>
          <cell r="E36" t="str">
            <v/>
          </cell>
          <cell r="F36" t="str">
            <v/>
          </cell>
          <cell r="G36" t="str">
            <v/>
          </cell>
          <cell r="H36" t="str">
            <v/>
          </cell>
          <cell r="I36" t="str">
            <v/>
          </cell>
          <cell r="J36">
            <v>-1</v>
          </cell>
          <cell r="K36">
            <v>0</v>
          </cell>
          <cell r="L36">
            <v>0</v>
          </cell>
          <cell r="M36">
            <v>0</v>
          </cell>
        </row>
        <row r="37">
          <cell r="A37">
            <v>31</v>
          </cell>
          <cell r="B37" t="str">
            <v>ZZZ</v>
          </cell>
          <cell r="C37" t="str">
            <v/>
          </cell>
          <cell r="D37">
            <v>0</v>
          </cell>
          <cell r="E37" t="str">
            <v/>
          </cell>
          <cell r="F37" t="str">
            <v/>
          </cell>
          <cell r="G37" t="str">
            <v/>
          </cell>
          <cell r="H37" t="str">
            <v/>
          </cell>
          <cell r="I37" t="str">
            <v/>
          </cell>
          <cell r="J37">
            <v>-1</v>
          </cell>
          <cell r="K37">
            <v>0</v>
          </cell>
          <cell r="L37">
            <v>0</v>
          </cell>
          <cell r="M37">
            <v>0</v>
          </cell>
        </row>
        <row r="38">
          <cell r="A38">
            <v>32</v>
          </cell>
          <cell r="B38" t="str">
            <v>ZZZ</v>
          </cell>
          <cell r="C38" t="str">
            <v/>
          </cell>
          <cell r="D38">
            <v>0</v>
          </cell>
          <cell r="E38" t="str">
            <v/>
          </cell>
          <cell r="F38" t="str">
            <v/>
          </cell>
          <cell r="G38" t="str">
            <v/>
          </cell>
          <cell r="H38" t="str">
            <v/>
          </cell>
          <cell r="I38" t="str">
            <v/>
          </cell>
          <cell r="J38">
            <v>-1</v>
          </cell>
          <cell r="K38">
            <v>0</v>
          </cell>
          <cell r="L38">
            <v>0</v>
          </cell>
          <cell r="M38">
            <v>0</v>
          </cell>
        </row>
        <row r="39">
          <cell r="A39">
            <v>33</v>
          </cell>
          <cell r="B39" t="str">
            <v>ZZZ</v>
          </cell>
          <cell r="C39" t="str">
            <v/>
          </cell>
          <cell r="D39">
            <v>0</v>
          </cell>
          <cell r="E39" t="str">
            <v/>
          </cell>
          <cell r="F39" t="str">
            <v/>
          </cell>
          <cell r="G39" t="str">
            <v/>
          </cell>
          <cell r="H39" t="str">
            <v/>
          </cell>
          <cell r="I39" t="str">
            <v/>
          </cell>
          <cell r="J39">
            <v>-1</v>
          </cell>
          <cell r="K39">
            <v>0</v>
          </cell>
          <cell r="L39">
            <v>0</v>
          </cell>
          <cell r="M39">
            <v>0</v>
          </cell>
        </row>
        <row r="40">
          <cell r="A40">
            <v>34</v>
          </cell>
          <cell r="B40" t="str">
            <v>ZZZ</v>
          </cell>
          <cell r="C40" t="str">
            <v/>
          </cell>
          <cell r="D40">
            <v>0</v>
          </cell>
          <cell r="E40" t="str">
            <v/>
          </cell>
          <cell r="F40" t="str">
            <v/>
          </cell>
          <cell r="G40" t="str">
            <v/>
          </cell>
          <cell r="H40" t="str">
            <v/>
          </cell>
          <cell r="I40" t="str">
            <v/>
          </cell>
          <cell r="J40">
            <v>-1</v>
          </cell>
          <cell r="K40">
            <v>0</v>
          </cell>
          <cell r="L40">
            <v>0</v>
          </cell>
          <cell r="M40">
            <v>0</v>
          </cell>
        </row>
        <row r="41">
          <cell r="A41">
            <v>35</v>
          </cell>
          <cell r="B41" t="str">
            <v>ZZZ</v>
          </cell>
          <cell r="C41" t="str">
            <v/>
          </cell>
          <cell r="D41">
            <v>0</v>
          </cell>
          <cell r="E41" t="str">
            <v/>
          </cell>
          <cell r="F41" t="str">
            <v/>
          </cell>
          <cell r="G41" t="str">
            <v/>
          </cell>
          <cell r="H41" t="str">
            <v/>
          </cell>
          <cell r="I41" t="str">
            <v/>
          </cell>
          <cell r="J41">
            <v>-1</v>
          </cell>
          <cell r="K41">
            <v>0</v>
          </cell>
          <cell r="L41">
            <v>0</v>
          </cell>
          <cell r="M41">
            <v>0</v>
          </cell>
        </row>
        <row r="42">
          <cell r="A42">
            <v>36</v>
          </cell>
          <cell r="B42" t="str">
            <v>ZZZ</v>
          </cell>
          <cell r="C42" t="str">
            <v/>
          </cell>
          <cell r="D42">
            <v>0</v>
          </cell>
          <cell r="E42" t="str">
            <v/>
          </cell>
          <cell r="F42" t="str">
            <v/>
          </cell>
          <cell r="G42" t="str">
            <v/>
          </cell>
          <cell r="H42" t="str">
            <v/>
          </cell>
          <cell r="I42" t="str">
            <v/>
          </cell>
          <cell r="J42">
            <v>-1</v>
          </cell>
          <cell r="K42">
            <v>0</v>
          </cell>
          <cell r="L42">
            <v>0</v>
          </cell>
          <cell r="M42">
            <v>0</v>
          </cell>
        </row>
        <row r="43">
          <cell r="A43">
            <v>37</v>
          </cell>
          <cell r="B43" t="str">
            <v>ZZZ</v>
          </cell>
          <cell r="C43" t="str">
            <v/>
          </cell>
          <cell r="D43">
            <v>0</v>
          </cell>
          <cell r="E43" t="str">
            <v/>
          </cell>
          <cell r="F43" t="str">
            <v/>
          </cell>
          <cell r="G43" t="str">
            <v/>
          </cell>
          <cell r="H43" t="str">
            <v/>
          </cell>
          <cell r="I43" t="str">
            <v/>
          </cell>
          <cell r="J43">
            <v>-1</v>
          </cell>
          <cell r="K43">
            <v>0</v>
          </cell>
          <cell r="L43">
            <v>0</v>
          </cell>
          <cell r="M43">
            <v>0</v>
          </cell>
        </row>
        <row r="44">
          <cell r="A44">
            <v>38</v>
          </cell>
          <cell r="B44" t="str">
            <v>ZZZ</v>
          </cell>
          <cell r="C44" t="str">
            <v/>
          </cell>
          <cell r="D44">
            <v>0</v>
          </cell>
          <cell r="E44" t="str">
            <v/>
          </cell>
          <cell r="F44" t="str">
            <v/>
          </cell>
          <cell r="G44" t="str">
            <v/>
          </cell>
          <cell r="H44" t="str">
            <v/>
          </cell>
          <cell r="I44" t="str">
            <v/>
          </cell>
          <cell r="J44">
            <v>-1</v>
          </cell>
          <cell r="K44">
            <v>0</v>
          </cell>
          <cell r="L44">
            <v>0</v>
          </cell>
          <cell r="M44">
            <v>0</v>
          </cell>
        </row>
        <row r="45">
          <cell r="A45">
            <v>39</v>
          </cell>
          <cell r="B45" t="str">
            <v>ZZZ</v>
          </cell>
          <cell r="C45" t="str">
            <v/>
          </cell>
          <cell r="D45">
            <v>0</v>
          </cell>
          <cell r="E45" t="str">
            <v/>
          </cell>
          <cell r="F45" t="str">
            <v/>
          </cell>
          <cell r="G45" t="str">
            <v/>
          </cell>
          <cell r="H45" t="str">
            <v/>
          </cell>
          <cell r="I45" t="str">
            <v/>
          </cell>
          <cell r="J45">
            <v>-1</v>
          </cell>
          <cell r="K45">
            <v>0</v>
          </cell>
          <cell r="L45">
            <v>0</v>
          </cell>
          <cell r="M45">
            <v>0</v>
          </cell>
        </row>
        <row r="46">
          <cell r="A46">
            <v>40</v>
          </cell>
          <cell r="B46" t="str">
            <v>ZZZ</v>
          </cell>
          <cell r="C46" t="str">
            <v/>
          </cell>
          <cell r="D46">
            <v>0</v>
          </cell>
          <cell r="E46" t="str">
            <v/>
          </cell>
          <cell r="F46" t="str">
            <v/>
          </cell>
          <cell r="G46" t="str">
            <v/>
          </cell>
          <cell r="H46" t="str">
            <v/>
          </cell>
          <cell r="I46" t="str">
            <v/>
          </cell>
          <cell r="J46">
            <v>-1</v>
          </cell>
          <cell r="K46">
            <v>0</v>
          </cell>
          <cell r="L46">
            <v>0</v>
          </cell>
          <cell r="M46">
            <v>0</v>
          </cell>
        </row>
        <row r="47">
          <cell r="A47">
            <v>41</v>
          </cell>
          <cell r="B47" t="str">
            <v>ZZZ</v>
          </cell>
          <cell r="C47" t="str">
            <v/>
          </cell>
          <cell r="D47">
            <v>0</v>
          </cell>
          <cell r="E47" t="str">
            <v/>
          </cell>
          <cell r="F47" t="str">
            <v/>
          </cell>
          <cell r="G47" t="str">
            <v/>
          </cell>
          <cell r="H47" t="str">
            <v/>
          </cell>
          <cell r="I47" t="str">
            <v/>
          </cell>
          <cell r="J47">
            <v>-1</v>
          </cell>
          <cell r="K47">
            <v>0</v>
          </cell>
          <cell r="L47">
            <v>0</v>
          </cell>
          <cell r="M47">
            <v>0</v>
          </cell>
        </row>
        <row r="48">
          <cell r="A48">
            <v>42</v>
          </cell>
          <cell r="B48" t="str">
            <v>ZZZ</v>
          </cell>
          <cell r="C48" t="str">
            <v/>
          </cell>
          <cell r="D48">
            <v>0</v>
          </cell>
          <cell r="E48" t="str">
            <v/>
          </cell>
          <cell r="F48" t="str">
            <v/>
          </cell>
          <cell r="G48" t="str">
            <v/>
          </cell>
          <cell r="H48" t="str">
            <v/>
          </cell>
          <cell r="I48" t="str">
            <v/>
          </cell>
          <cell r="J48">
            <v>-1</v>
          </cell>
          <cell r="K48">
            <v>0</v>
          </cell>
          <cell r="L48">
            <v>0</v>
          </cell>
          <cell r="M48">
            <v>0</v>
          </cell>
        </row>
        <row r="49">
          <cell r="A49">
            <v>43</v>
          </cell>
          <cell r="B49" t="str">
            <v>ZZZ</v>
          </cell>
          <cell r="C49" t="str">
            <v/>
          </cell>
          <cell r="D49">
            <v>0</v>
          </cell>
          <cell r="E49" t="str">
            <v/>
          </cell>
          <cell r="F49" t="str">
            <v/>
          </cell>
          <cell r="G49" t="str">
            <v/>
          </cell>
          <cell r="H49" t="str">
            <v/>
          </cell>
          <cell r="I49" t="str">
            <v/>
          </cell>
          <cell r="J49">
            <v>-1</v>
          </cell>
          <cell r="K49">
            <v>0</v>
          </cell>
          <cell r="L49">
            <v>0</v>
          </cell>
          <cell r="M49">
            <v>0</v>
          </cell>
        </row>
        <row r="50">
          <cell r="A50">
            <v>44</v>
          </cell>
          <cell r="B50" t="str">
            <v>ZZZ</v>
          </cell>
          <cell r="C50" t="str">
            <v/>
          </cell>
          <cell r="D50">
            <v>0</v>
          </cell>
          <cell r="E50" t="str">
            <v/>
          </cell>
          <cell r="F50" t="str">
            <v/>
          </cell>
          <cell r="G50" t="str">
            <v/>
          </cell>
          <cell r="H50" t="str">
            <v/>
          </cell>
          <cell r="I50" t="str">
            <v/>
          </cell>
          <cell r="J50">
            <v>-1</v>
          </cell>
          <cell r="K50">
            <v>0</v>
          </cell>
          <cell r="L50">
            <v>0</v>
          </cell>
          <cell r="M50">
            <v>0</v>
          </cell>
        </row>
        <row r="51">
          <cell r="A51">
            <v>45</v>
          </cell>
          <cell r="B51" t="str">
            <v>ZZZ</v>
          </cell>
          <cell r="C51" t="str">
            <v/>
          </cell>
          <cell r="D51">
            <v>0</v>
          </cell>
          <cell r="E51" t="str">
            <v/>
          </cell>
          <cell r="F51" t="str">
            <v/>
          </cell>
          <cell r="G51" t="str">
            <v/>
          </cell>
          <cell r="H51" t="str">
            <v/>
          </cell>
          <cell r="I51" t="str">
            <v/>
          </cell>
          <cell r="J51">
            <v>-1</v>
          </cell>
          <cell r="K51">
            <v>0</v>
          </cell>
          <cell r="L51">
            <v>0</v>
          </cell>
          <cell r="M51">
            <v>0</v>
          </cell>
        </row>
        <row r="52">
          <cell r="A52">
            <v>46</v>
          </cell>
          <cell r="B52" t="str">
            <v>ZZZ</v>
          </cell>
          <cell r="C52" t="str">
            <v/>
          </cell>
          <cell r="D52">
            <v>0</v>
          </cell>
          <cell r="E52" t="str">
            <v/>
          </cell>
          <cell r="F52" t="str">
            <v/>
          </cell>
          <cell r="G52" t="str">
            <v/>
          </cell>
          <cell r="H52" t="str">
            <v/>
          </cell>
          <cell r="I52" t="str">
            <v/>
          </cell>
          <cell r="J52">
            <v>-1</v>
          </cell>
          <cell r="K52">
            <v>0</v>
          </cell>
          <cell r="L52">
            <v>0</v>
          </cell>
          <cell r="M52">
            <v>0</v>
          </cell>
        </row>
        <row r="53">
          <cell r="A53">
            <v>47</v>
          </cell>
          <cell r="B53" t="str">
            <v>ZZZ</v>
          </cell>
          <cell r="C53" t="str">
            <v/>
          </cell>
          <cell r="D53">
            <v>0</v>
          </cell>
          <cell r="E53" t="str">
            <v/>
          </cell>
          <cell r="F53" t="str">
            <v/>
          </cell>
          <cell r="G53" t="str">
            <v/>
          </cell>
          <cell r="H53" t="str">
            <v/>
          </cell>
          <cell r="I53" t="str">
            <v/>
          </cell>
          <cell r="J53">
            <v>-1</v>
          </cell>
          <cell r="K53">
            <v>0</v>
          </cell>
          <cell r="L53">
            <v>0</v>
          </cell>
          <cell r="M53">
            <v>0</v>
          </cell>
        </row>
        <row r="54">
          <cell r="A54">
            <v>48</v>
          </cell>
          <cell r="B54" t="str">
            <v>ZZZ</v>
          </cell>
          <cell r="C54" t="str">
            <v/>
          </cell>
          <cell r="D54">
            <v>0</v>
          </cell>
          <cell r="E54" t="str">
            <v/>
          </cell>
          <cell r="F54" t="str">
            <v/>
          </cell>
          <cell r="G54" t="str">
            <v/>
          </cell>
          <cell r="H54" t="str">
            <v/>
          </cell>
          <cell r="I54" t="str">
            <v/>
          </cell>
          <cell r="J54">
            <v>-1</v>
          </cell>
          <cell r="K54">
            <v>0</v>
          </cell>
          <cell r="L54">
            <v>0</v>
          </cell>
          <cell r="M54">
            <v>0</v>
          </cell>
        </row>
        <row r="55">
          <cell r="A55">
            <v>49</v>
          </cell>
          <cell r="B55" t="str">
            <v>ZZZ</v>
          </cell>
          <cell r="C55" t="str">
            <v/>
          </cell>
          <cell r="D55">
            <v>0</v>
          </cell>
          <cell r="E55" t="str">
            <v/>
          </cell>
          <cell r="F55" t="str">
            <v/>
          </cell>
          <cell r="G55" t="str">
            <v/>
          </cell>
          <cell r="H55" t="str">
            <v/>
          </cell>
          <cell r="I55" t="str">
            <v/>
          </cell>
          <cell r="J55">
            <v>-1</v>
          </cell>
          <cell r="K55">
            <v>0</v>
          </cell>
          <cell r="L55">
            <v>0</v>
          </cell>
          <cell r="M55">
            <v>0</v>
          </cell>
        </row>
        <row r="56">
          <cell r="A56">
            <v>50</v>
          </cell>
          <cell r="B56" t="str">
            <v>ZZZ</v>
          </cell>
          <cell r="C56" t="str">
            <v/>
          </cell>
          <cell r="D56">
            <v>0</v>
          </cell>
          <cell r="E56" t="str">
            <v/>
          </cell>
          <cell r="F56" t="str">
            <v/>
          </cell>
          <cell r="G56" t="str">
            <v/>
          </cell>
          <cell r="H56" t="str">
            <v/>
          </cell>
          <cell r="I56" t="str">
            <v/>
          </cell>
          <cell r="J56">
            <v>-1</v>
          </cell>
          <cell r="K56">
            <v>0</v>
          </cell>
          <cell r="L56">
            <v>0</v>
          </cell>
          <cell r="M56">
            <v>0</v>
          </cell>
        </row>
        <row r="57">
          <cell r="A57">
            <v>51</v>
          </cell>
          <cell r="B57" t="str">
            <v>ZZZ</v>
          </cell>
          <cell r="C57" t="str">
            <v/>
          </cell>
          <cell r="D57">
            <v>0</v>
          </cell>
          <cell r="E57" t="str">
            <v/>
          </cell>
          <cell r="F57" t="str">
            <v/>
          </cell>
          <cell r="G57" t="str">
            <v/>
          </cell>
          <cell r="H57" t="str">
            <v/>
          </cell>
          <cell r="I57" t="str">
            <v/>
          </cell>
          <cell r="J57">
            <v>-1</v>
          </cell>
          <cell r="K57">
            <v>0</v>
          </cell>
          <cell r="L57">
            <v>0</v>
          </cell>
          <cell r="M57">
            <v>0</v>
          </cell>
        </row>
        <row r="58">
          <cell r="A58">
            <v>52</v>
          </cell>
          <cell r="B58" t="str">
            <v>ZZZ</v>
          </cell>
          <cell r="C58" t="str">
            <v/>
          </cell>
          <cell r="D58">
            <v>0</v>
          </cell>
          <cell r="E58" t="str">
            <v/>
          </cell>
          <cell r="F58" t="str">
            <v/>
          </cell>
          <cell r="G58" t="str">
            <v/>
          </cell>
          <cell r="H58" t="str">
            <v/>
          </cell>
          <cell r="I58" t="str">
            <v/>
          </cell>
          <cell r="J58">
            <v>-1</v>
          </cell>
          <cell r="K58">
            <v>0</v>
          </cell>
          <cell r="L58">
            <v>0</v>
          </cell>
          <cell r="M58">
            <v>0</v>
          </cell>
        </row>
        <row r="59">
          <cell r="A59">
            <v>53</v>
          </cell>
          <cell r="B59" t="str">
            <v>ZZZ</v>
          </cell>
          <cell r="C59" t="str">
            <v/>
          </cell>
          <cell r="D59">
            <v>0</v>
          </cell>
          <cell r="E59" t="str">
            <v/>
          </cell>
          <cell r="F59" t="str">
            <v/>
          </cell>
          <cell r="G59" t="str">
            <v/>
          </cell>
          <cell r="H59" t="str">
            <v/>
          </cell>
          <cell r="I59" t="str">
            <v/>
          </cell>
          <cell r="J59">
            <v>-1</v>
          </cell>
          <cell r="K59">
            <v>0</v>
          </cell>
          <cell r="L59">
            <v>0</v>
          </cell>
          <cell r="M59">
            <v>0</v>
          </cell>
        </row>
        <row r="60">
          <cell r="A60">
            <v>54</v>
          </cell>
          <cell r="B60" t="str">
            <v>ZZZ</v>
          </cell>
          <cell r="C60" t="str">
            <v/>
          </cell>
          <cell r="D60">
            <v>0</v>
          </cell>
          <cell r="E60" t="str">
            <v/>
          </cell>
          <cell r="F60" t="str">
            <v/>
          </cell>
          <cell r="G60" t="str">
            <v/>
          </cell>
          <cell r="H60" t="str">
            <v/>
          </cell>
          <cell r="I60" t="str">
            <v/>
          </cell>
          <cell r="J60">
            <v>-1</v>
          </cell>
          <cell r="K60">
            <v>0</v>
          </cell>
          <cell r="L60">
            <v>0</v>
          </cell>
          <cell r="M60">
            <v>0</v>
          </cell>
        </row>
        <row r="61">
          <cell r="A61">
            <v>55</v>
          </cell>
          <cell r="B61" t="str">
            <v>ZZZ</v>
          </cell>
          <cell r="C61" t="str">
            <v/>
          </cell>
          <cell r="D61">
            <v>0</v>
          </cell>
          <cell r="E61" t="str">
            <v/>
          </cell>
          <cell r="F61" t="str">
            <v/>
          </cell>
          <cell r="G61" t="str">
            <v/>
          </cell>
          <cell r="H61" t="str">
            <v/>
          </cell>
          <cell r="I61" t="str">
            <v/>
          </cell>
          <cell r="J61">
            <v>-1</v>
          </cell>
          <cell r="K61">
            <v>0</v>
          </cell>
          <cell r="L61">
            <v>0</v>
          </cell>
          <cell r="M61">
            <v>0</v>
          </cell>
        </row>
        <row r="62">
          <cell r="A62">
            <v>56</v>
          </cell>
          <cell r="B62" t="str">
            <v>ZZZ</v>
          </cell>
          <cell r="C62" t="str">
            <v/>
          </cell>
          <cell r="D62">
            <v>0</v>
          </cell>
          <cell r="E62" t="str">
            <v/>
          </cell>
          <cell r="F62" t="str">
            <v/>
          </cell>
          <cell r="G62" t="str">
            <v/>
          </cell>
          <cell r="H62" t="str">
            <v/>
          </cell>
          <cell r="I62" t="str">
            <v/>
          </cell>
          <cell r="J62">
            <v>-1</v>
          </cell>
          <cell r="K62">
            <v>0</v>
          </cell>
          <cell r="L62">
            <v>0</v>
          </cell>
          <cell r="M62">
            <v>0</v>
          </cell>
        </row>
        <row r="63">
          <cell r="A63">
            <v>57</v>
          </cell>
          <cell r="B63" t="str">
            <v>ZZZ</v>
          </cell>
          <cell r="C63" t="str">
            <v/>
          </cell>
          <cell r="D63">
            <v>0</v>
          </cell>
          <cell r="E63" t="str">
            <v/>
          </cell>
          <cell r="F63" t="str">
            <v/>
          </cell>
          <cell r="G63" t="str">
            <v/>
          </cell>
          <cell r="H63" t="str">
            <v/>
          </cell>
          <cell r="I63" t="str">
            <v/>
          </cell>
          <cell r="J63">
            <v>-1</v>
          </cell>
          <cell r="K63">
            <v>0</v>
          </cell>
          <cell r="L63">
            <v>0</v>
          </cell>
          <cell r="M63">
            <v>0</v>
          </cell>
        </row>
        <row r="64">
          <cell r="A64">
            <v>58</v>
          </cell>
          <cell r="B64" t="str">
            <v>ZZZ</v>
          </cell>
          <cell r="C64" t="str">
            <v/>
          </cell>
          <cell r="D64">
            <v>0</v>
          </cell>
          <cell r="E64" t="str">
            <v/>
          </cell>
          <cell r="F64" t="str">
            <v/>
          </cell>
          <cell r="G64" t="str">
            <v/>
          </cell>
          <cell r="H64" t="str">
            <v/>
          </cell>
          <cell r="I64" t="str">
            <v/>
          </cell>
          <cell r="J64">
            <v>-1</v>
          </cell>
          <cell r="K64">
            <v>0</v>
          </cell>
          <cell r="L64">
            <v>0</v>
          </cell>
          <cell r="M64">
            <v>0</v>
          </cell>
        </row>
        <row r="65">
          <cell r="A65">
            <v>59</v>
          </cell>
          <cell r="B65" t="str">
            <v>ZZZ</v>
          </cell>
          <cell r="C65" t="str">
            <v/>
          </cell>
          <cell r="D65">
            <v>0</v>
          </cell>
          <cell r="E65" t="str">
            <v/>
          </cell>
          <cell r="F65" t="str">
            <v/>
          </cell>
          <cell r="G65" t="str">
            <v/>
          </cell>
          <cell r="H65" t="str">
            <v/>
          </cell>
          <cell r="I65" t="str">
            <v/>
          </cell>
          <cell r="J65">
            <v>-1</v>
          </cell>
          <cell r="K65">
            <v>0</v>
          </cell>
          <cell r="L65">
            <v>0</v>
          </cell>
          <cell r="M65">
            <v>0</v>
          </cell>
        </row>
        <row r="66">
          <cell r="A66">
            <v>60</v>
          </cell>
          <cell r="B66" t="str">
            <v>ZZZ</v>
          </cell>
          <cell r="C66" t="str">
            <v/>
          </cell>
          <cell r="D66">
            <v>0</v>
          </cell>
          <cell r="E66" t="str">
            <v/>
          </cell>
          <cell r="F66" t="str">
            <v/>
          </cell>
          <cell r="G66" t="str">
            <v/>
          </cell>
          <cell r="H66" t="str">
            <v/>
          </cell>
          <cell r="I66" t="str">
            <v/>
          </cell>
          <cell r="J66">
            <v>-1</v>
          </cell>
          <cell r="K66">
            <v>0</v>
          </cell>
          <cell r="L66">
            <v>0</v>
          </cell>
          <cell r="M66">
            <v>0</v>
          </cell>
        </row>
        <row r="67">
          <cell r="A67">
            <v>61</v>
          </cell>
          <cell r="B67" t="str">
            <v>ZZZ</v>
          </cell>
          <cell r="C67" t="str">
            <v/>
          </cell>
          <cell r="D67">
            <v>0</v>
          </cell>
          <cell r="E67" t="str">
            <v/>
          </cell>
          <cell r="F67" t="str">
            <v/>
          </cell>
          <cell r="G67" t="str">
            <v/>
          </cell>
          <cell r="H67" t="str">
            <v/>
          </cell>
          <cell r="I67" t="str">
            <v/>
          </cell>
          <cell r="J67">
            <v>-1</v>
          </cell>
          <cell r="K67">
            <v>0</v>
          </cell>
          <cell r="L67">
            <v>0</v>
          </cell>
          <cell r="M67">
            <v>0</v>
          </cell>
        </row>
        <row r="68">
          <cell r="A68">
            <v>62</v>
          </cell>
          <cell r="B68" t="str">
            <v>ZZZ</v>
          </cell>
          <cell r="C68" t="str">
            <v/>
          </cell>
          <cell r="D68">
            <v>0</v>
          </cell>
          <cell r="E68" t="str">
            <v/>
          </cell>
          <cell r="F68" t="str">
            <v/>
          </cell>
          <cell r="G68" t="str">
            <v/>
          </cell>
          <cell r="H68" t="str">
            <v/>
          </cell>
          <cell r="I68" t="str">
            <v/>
          </cell>
          <cell r="J68">
            <v>-1</v>
          </cell>
          <cell r="K68">
            <v>0</v>
          </cell>
          <cell r="L68">
            <v>0</v>
          </cell>
          <cell r="M68">
            <v>0</v>
          </cell>
        </row>
        <row r="69">
          <cell r="A69">
            <v>63</v>
          </cell>
          <cell r="B69" t="str">
            <v>ZZZ</v>
          </cell>
          <cell r="C69" t="str">
            <v/>
          </cell>
          <cell r="D69">
            <v>0</v>
          </cell>
          <cell r="E69" t="str">
            <v/>
          </cell>
          <cell r="F69" t="str">
            <v/>
          </cell>
          <cell r="G69" t="str">
            <v/>
          </cell>
          <cell r="H69" t="str">
            <v/>
          </cell>
          <cell r="I69" t="str">
            <v/>
          </cell>
          <cell r="J69">
            <v>-1</v>
          </cell>
          <cell r="K69">
            <v>0</v>
          </cell>
          <cell r="L69">
            <v>0</v>
          </cell>
          <cell r="M69">
            <v>0</v>
          </cell>
        </row>
        <row r="70">
          <cell r="A70">
            <v>64</v>
          </cell>
          <cell r="B70" t="str">
            <v>ZZZ</v>
          </cell>
          <cell r="C70" t="str">
            <v/>
          </cell>
          <cell r="D70">
            <v>0</v>
          </cell>
          <cell r="E70" t="str">
            <v/>
          </cell>
          <cell r="F70" t="str">
            <v/>
          </cell>
          <cell r="G70" t="str">
            <v/>
          </cell>
          <cell r="H70" t="str">
            <v/>
          </cell>
          <cell r="I70" t="str">
            <v/>
          </cell>
          <cell r="J70">
            <v>-1</v>
          </cell>
          <cell r="K70">
            <v>0</v>
          </cell>
          <cell r="L70">
            <v>0</v>
          </cell>
          <cell r="M70">
            <v>0</v>
          </cell>
        </row>
        <row r="71">
          <cell r="B71">
            <v>1997</v>
          </cell>
          <cell r="C71">
            <v>1999</v>
          </cell>
          <cell r="F71">
            <v>2001</v>
          </cell>
          <cell r="G71">
            <v>2003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32"/>
    </sheetNames>
    <sheetDataSet>
      <sheetData sheetId="2">
        <row r="5">
          <cell r="A5" t="str">
            <v>XXIV MEMORIAL HERMANO TARSICIO</v>
          </cell>
        </row>
        <row r="7">
          <cell r="A7">
            <v>42310</v>
          </cell>
          <cell r="B7" t="str">
            <v>ILLES BALEARS</v>
          </cell>
          <cell r="D7" t="str">
            <v>C.T. LA SALLE</v>
          </cell>
          <cell r="E7">
            <v>3208825</v>
          </cell>
        </row>
        <row r="9">
          <cell r="A9" t="str">
            <v>NO</v>
          </cell>
          <cell r="B9" t="str">
            <v>Infantil</v>
          </cell>
          <cell r="C9" t="str">
            <v>Masculino</v>
          </cell>
          <cell r="D9" t="str">
            <v>PEP JORDI</v>
          </cell>
          <cell r="E9" t="str">
            <v>MATAS RAMIS</v>
          </cell>
        </row>
        <row r="11">
          <cell r="A11" t="str">
            <v>PALMA</v>
          </cell>
          <cell r="E11" t="str">
            <v>Si</v>
          </cell>
        </row>
      </sheetData>
      <sheetData sheetId="4">
        <row r="3">
          <cell r="G3">
            <v>4</v>
          </cell>
        </row>
        <row r="7">
          <cell r="A7">
            <v>1</v>
          </cell>
          <cell r="B7" t="str">
            <v>TRIBALDOS RODRIGUEZ</v>
          </cell>
          <cell r="C7" t="str">
            <v>GASPAR EMI</v>
          </cell>
          <cell r="D7">
            <v>5890745</v>
          </cell>
          <cell r="E7">
            <v>3859</v>
          </cell>
          <cell r="F7" t="str">
            <v>M</v>
          </cell>
          <cell r="G7">
            <v>37536</v>
          </cell>
          <cell r="H7">
            <v>0</v>
          </cell>
          <cell r="I7">
            <v>1528</v>
          </cell>
          <cell r="J7">
            <v>227</v>
          </cell>
          <cell r="K7">
            <v>0</v>
          </cell>
          <cell r="L7">
            <v>0</v>
          </cell>
          <cell r="M7">
            <v>0</v>
          </cell>
        </row>
        <row r="8">
          <cell r="A8">
            <v>2</v>
          </cell>
          <cell r="B8" t="str">
            <v>AMENGUAL LIRIO</v>
          </cell>
          <cell r="C8" t="str">
            <v>DAVID</v>
          </cell>
          <cell r="D8">
            <v>5892882</v>
          </cell>
          <cell r="E8">
            <v>2269</v>
          </cell>
          <cell r="F8" t="str">
            <v>M</v>
          </cell>
          <cell r="G8">
            <v>37245</v>
          </cell>
          <cell r="H8">
            <v>0</v>
          </cell>
          <cell r="I8">
            <v>1940</v>
          </cell>
          <cell r="J8">
            <v>178</v>
          </cell>
          <cell r="K8">
            <v>0</v>
          </cell>
          <cell r="L8">
            <v>0</v>
          </cell>
          <cell r="M8">
            <v>0</v>
          </cell>
        </row>
        <row r="9">
          <cell r="A9">
            <v>3</v>
          </cell>
          <cell r="B9" t="str">
            <v>FASCIO</v>
          </cell>
          <cell r="C9" t="str">
            <v>ALEXANDRE</v>
          </cell>
          <cell r="D9">
            <v>8745666</v>
          </cell>
          <cell r="E9">
            <v>3305</v>
          </cell>
          <cell r="F9" t="str">
            <v>M</v>
          </cell>
          <cell r="G9">
            <v>37295</v>
          </cell>
          <cell r="H9">
            <v>10</v>
          </cell>
          <cell r="I9">
            <v>0</v>
          </cell>
          <cell r="J9">
            <v>176</v>
          </cell>
          <cell r="K9">
            <v>0</v>
          </cell>
          <cell r="L9">
            <v>0</v>
          </cell>
          <cell r="M9">
            <v>0</v>
          </cell>
        </row>
        <row r="10">
          <cell r="A10">
            <v>4</v>
          </cell>
          <cell r="B10" t="str">
            <v>MCMANUS</v>
          </cell>
          <cell r="C10" t="str">
            <v>LUCA</v>
          </cell>
          <cell r="D10">
            <v>5945699</v>
          </cell>
          <cell r="E10">
            <v>3658</v>
          </cell>
          <cell r="F10" t="str">
            <v>M</v>
          </cell>
          <cell r="G10">
            <v>37590</v>
          </cell>
          <cell r="H10">
            <v>4</v>
          </cell>
          <cell r="I10">
            <v>0</v>
          </cell>
          <cell r="J10">
            <v>146</v>
          </cell>
          <cell r="K10">
            <v>0</v>
          </cell>
          <cell r="L10">
            <v>0</v>
          </cell>
          <cell r="M10">
            <v>0</v>
          </cell>
        </row>
        <row r="11">
          <cell r="A11">
            <v>5</v>
          </cell>
          <cell r="B11" t="str">
            <v>CLADERA GARCIA</v>
          </cell>
          <cell r="C11" t="str">
            <v>JOEL</v>
          </cell>
          <cell r="D11">
            <v>5913000</v>
          </cell>
          <cell r="E11">
            <v>2664</v>
          </cell>
          <cell r="F11" t="str">
            <v>M</v>
          </cell>
          <cell r="G11">
            <v>36962</v>
          </cell>
          <cell r="H11">
            <v>0</v>
          </cell>
          <cell r="I11">
            <v>2391</v>
          </cell>
          <cell r="J11">
            <v>140</v>
          </cell>
          <cell r="K11">
            <v>0</v>
          </cell>
          <cell r="L11">
            <v>0</v>
          </cell>
          <cell r="M11">
            <v>0</v>
          </cell>
        </row>
        <row r="12">
          <cell r="A12">
            <v>6</v>
          </cell>
          <cell r="B12" t="str">
            <v>FRANCISCO SAMPEDRO</v>
          </cell>
          <cell r="C12" t="str">
            <v>LUIS</v>
          </cell>
          <cell r="D12">
            <v>5902665</v>
          </cell>
          <cell r="E12">
            <v>1919</v>
          </cell>
          <cell r="F12" t="str">
            <v>M</v>
          </cell>
          <cell r="G12">
            <v>37696</v>
          </cell>
          <cell r="H12">
            <v>0</v>
          </cell>
          <cell r="I12">
            <v>2406</v>
          </cell>
          <cell r="J12">
            <v>139</v>
          </cell>
          <cell r="K12">
            <v>0</v>
          </cell>
          <cell r="L12">
            <v>0</v>
          </cell>
          <cell r="M12">
            <v>0</v>
          </cell>
        </row>
        <row r="13">
          <cell r="A13">
            <v>7</v>
          </cell>
          <cell r="B13" t="str">
            <v>ATAUN VIADA</v>
          </cell>
          <cell r="C13" t="str">
            <v>XAVIER</v>
          </cell>
          <cell r="D13">
            <v>5906914</v>
          </cell>
          <cell r="E13">
            <v>3283</v>
          </cell>
          <cell r="F13" t="str">
            <v>M</v>
          </cell>
          <cell r="G13">
            <v>38128</v>
          </cell>
          <cell r="H13">
            <v>0</v>
          </cell>
          <cell r="I13">
            <v>2467</v>
          </cell>
          <cell r="J13">
            <v>135</v>
          </cell>
          <cell r="K13">
            <v>0</v>
          </cell>
          <cell r="L13">
            <v>0</v>
          </cell>
          <cell r="M13">
            <v>0</v>
          </cell>
        </row>
        <row r="14">
          <cell r="A14">
            <v>8</v>
          </cell>
          <cell r="B14" t="str">
            <v>CABOT SABATER</v>
          </cell>
          <cell r="C14" t="str">
            <v>TONI</v>
          </cell>
          <cell r="D14">
            <v>5893921</v>
          </cell>
          <cell r="E14">
            <v>3102</v>
          </cell>
          <cell r="F14" t="str">
            <v>M</v>
          </cell>
          <cell r="G14">
            <v>37514</v>
          </cell>
          <cell r="H14">
            <v>0</v>
          </cell>
          <cell r="I14">
            <v>2768</v>
          </cell>
          <cell r="J14">
            <v>119</v>
          </cell>
          <cell r="K14">
            <v>0</v>
          </cell>
          <cell r="L14">
            <v>0</v>
          </cell>
          <cell r="M14">
            <v>0</v>
          </cell>
        </row>
        <row r="15">
          <cell r="A15">
            <v>9</v>
          </cell>
          <cell r="B15" t="str">
            <v>MORENO BLANCO</v>
          </cell>
          <cell r="C15" t="str">
            <v>MARC</v>
          </cell>
          <cell r="D15">
            <v>5904885</v>
          </cell>
          <cell r="E15">
            <v>3660</v>
          </cell>
          <cell r="F15" t="str">
            <v>M</v>
          </cell>
          <cell r="G15">
            <v>37360</v>
          </cell>
          <cell r="H15">
            <v>0</v>
          </cell>
          <cell r="I15">
            <v>3060</v>
          </cell>
          <cell r="J15">
            <v>108</v>
          </cell>
          <cell r="K15">
            <v>0</v>
          </cell>
          <cell r="L15">
            <v>0</v>
          </cell>
          <cell r="M15">
            <v>0</v>
          </cell>
        </row>
        <row r="16">
          <cell r="A16">
            <v>10</v>
          </cell>
          <cell r="B16" t="str">
            <v>BARCELO SALVADOR</v>
          </cell>
          <cell r="C16" t="str">
            <v>JAUME</v>
          </cell>
          <cell r="D16">
            <v>5929338</v>
          </cell>
          <cell r="E16">
            <v>3808</v>
          </cell>
          <cell r="F16" t="str">
            <v>M</v>
          </cell>
          <cell r="G16">
            <v>37605</v>
          </cell>
          <cell r="H16">
            <v>0</v>
          </cell>
          <cell r="I16">
            <v>3502</v>
          </cell>
          <cell r="J16">
            <v>92</v>
          </cell>
          <cell r="K16">
            <v>0</v>
          </cell>
          <cell r="L16">
            <v>0</v>
          </cell>
          <cell r="M16">
            <v>0</v>
          </cell>
        </row>
        <row r="17">
          <cell r="A17">
            <v>11</v>
          </cell>
          <cell r="B17" t="str">
            <v>BAOS DARDER</v>
          </cell>
          <cell r="C17" t="str">
            <v>ANTONIO</v>
          </cell>
          <cell r="D17">
            <v>5918779</v>
          </cell>
          <cell r="E17">
            <v>2649</v>
          </cell>
          <cell r="F17" t="str">
            <v>M</v>
          </cell>
          <cell r="G17">
            <v>37481</v>
          </cell>
          <cell r="H17">
            <v>0</v>
          </cell>
          <cell r="I17">
            <v>3790</v>
          </cell>
          <cell r="J17">
            <v>83</v>
          </cell>
          <cell r="K17">
            <v>0</v>
          </cell>
          <cell r="L17">
            <v>0</v>
          </cell>
          <cell r="M17">
            <v>0</v>
          </cell>
        </row>
        <row r="18">
          <cell r="A18">
            <v>12</v>
          </cell>
          <cell r="B18" t="str">
            <v>MENA PALACIN</v>
          </cell>
          <cell r="C18" t="str">
            <v>ALVARO</v>
          </cell>
          <cell r="D18">
            <v>5922879</v>
          </cell>
          <cell r="E18">
            <v>2712</v>
          </cell>
          <cell r="F18" t="str">
            <v>M</v>
          </cell>
          <cell r="G18">
            <v>37303</v>
          </cell>
          <cell r="H18">
            <v>0</v>
          </cell>
          <cell r="I18">
            <v>3828</v>
          </cell>
          <cell r="J18">
            <v>82</v>
          </cell>
          <cell r="K18">
            <v>0</v>
          </cell>
          <cell r="L18">
            <v>0</v>
          </cell>
          <cell r="M18">
            <v>0</v>
          </cell>
        </row>
        <row r="19">
          <cell r="A19">
            <v>13</v>
          </cell>
          <cell r="B19" t="str">
            <v>PALLARES BRAVO</v>
          </cell>
          <cell r="C19" t="str">
            <v>PABLO</v>
          </cell>
          <cell r="D19">
            <v>5912987</v>
          </cell>
          <cell r="E19">
            <v>3329</v>
          </cell>
          <cell r="F19" t="str">
            <v>M</v>
          </cell>
          <cell r="G19">
            <v>37514</v>
          </cell>
          <cell r="H19">
            <v>0</v>
          </cell>
          <cell r="I19">
            <v>4053</v>
          </cell>
          <cell r="J19">
            <v>76</v>
          </cell>
          <cell r="K19">
            <v>0</v>
          </cell>
          <cell r="L19">
            <v>0</v>
          </cell>
          <cell r="M19">
            <v>0</v>
          </cell>
        </row>
        <row r="20">
          <cell r="A20">
            <v>14</v>
          </cell>
          <cell r="B20" t="str">
            <v>ALCOVER BARBOSA</v>
          </cell>
          <cell r="C20" t="str">
            <v>IAGO</v>
          </cell>
          <cell r="D20">
            <v>5895068</v>
          </cell>
          <cell r="E20">
            <v>2643</v>
          </cell>
          <cell r="F20" t="str">
            <v>M</v>
          </cell>
          <cell r="G20">
            <v>37344</v>
          </cell>
          <cell r="H20">
            <v>0</v>
          </cell>
          <cell r="I20">
            <v>4513</v>
          </cell>
          <cell r="J20">
            <v>66</v>
          </cell>
          <cell r="K20">
            <v>0</v>
          </cell>
          <cell r="L20">
            <v>0</v>
          </cell>
          <cell r="M20">
            <v>0</v>
          </cell>
        </row>
        <row r="21">
          <cell r="A21">
            <v>15</v>
          </cell>
          <cell r="B21" t="str">
            <v>MARCH MOLINA</v>
          </cell>
          <cell r="C21" t="str">
            <v>CARLOS</v>
          </cell>
          <cell r="D21">
            <v>5928314</v>
          </cell>
          <cell r="E21">
            <v>2701</v>
          </cell>
          <cell r="F21" t="str">
            <v>M</v>
          </cell>
          <cell r="G21">
            <v>37434</v>
          </cell>
          <cell r="H21">
            <v>0</v>
          </cell>
          <cell r="I21">
            <v>4653</v>
          </cell>
          <cell r="J21">
            <v>63</v>
          </cell>
          <cell r="K21">
            <v>0</v>
          </cell>
          <cell r="L21">
            <v>0</v>
          </cell>
          <cell r="M21">
            <v>0</v>
          </cell>
        </row>
        <row r="22">
          <cell r="A22">
            <v>16</v>
          </cell>
          <cell r="B22" t="str">
            <v>PIZA SBERT</v>
          </cell>
          <cell r="C22" t="str">
            <v>MIQUEL</v>
          </cell>
          <cell r="D22">
            <v>5929388</v>
          </cell>
          <cell r="E22">
            <v>3834</v>
          </cell>
          <cell r="F22" t="str">
            <v>M</v>
          </cell>
          <cell r="G22">
            <v>37086</v>
          </cell>
          <cell r="H22">
            <v>0</v>
          </cell>
          <cell r="I22">
            <v>4653</v>
          </cell>
          <cell r="J22">
            <v>63</v>
          </cell>
          <cell r="K22">
            <v>0</v>
          </cell>
          <cell r="L22">
            <v>0</v>
          </cell>
          <cell r="M22">
            <v>0</v>
          </cell>
        </row>
        <row r="23">
          <cell r="A23">
            <v>17</v>
          </cell>
          <cell r="B23" t="str">
            <v>JUAN SERVERA</v>
          </cell>
          <cell r="C23" t="str">
            <v>MIQUEL</v>
          </cell>
          <cell r="D23">
            <v>5902649</v>
          </cell>
          <cell r="E23">
            <v>1943</v>
          </cell>
          <cell r="F23" t="str">
            <v>M</v>
          </cell>
          <cell r="G23">
            <v>36936</v>
          </cell>
          <cell r="H23">
            <v>0</v>
          </cell>
          <cell r="I23">
            <v>4878</v>
          </cell>
          <cell r="J23">
            <v>59</v>
          </cell>
          <cell r="K23">
            <v>0</v>
          </cell>
          <cell r="L23">
            <v>0</v>
          </cell>
          <cell r="M23">
            <v>0</v>
          </cell>
        </row>
        <row r="24">
          <cell r="A24">
            <v>18</v>
          </cell>
          <cell r="B24" t="str">
            <v>CONEJERO FORNES</v>
          </cell>
          <cell r="C24" t="str">
            <v>MIQUEL</v>
          </cell>
          <cell r="D24">
            <v>5887982</v>
          </cell>
          <cell r="E24">
            <v>3578</v>
          </cell>
          <cell r="F24" t="str">
            <v>M</v>
          </cell>
          <cell r="G24">
            <v>37108</v>
          </cell>
          <cell r="H24">
            <v>0</v>
          </cell>
          <cell r="I24">
            <v>5678</v>
          </cell>
          <cell r="J24">
            <v>47</v>
          </cell>
          <cell r="K24">
            <v>0</v>
          </cell>
          <cell r="L24">
            <v>0</v>
          </cell>
          <cell r="M24">
            <v>0</v>
          </cell>
        </row>
        <row r="25">
          <cell r="A25">
            <v>19</v>
          </cell>
          <cell r="B25" t="str">
            <v>ZOLYNIAK</v>
          </cell>
          <cell r="C25" t="str">
            <v>IGOR</v>
          </cell>
          <cell r="D25">
            <v>5893913</v>
          </cell>
          <cell r="E25">
            <v>3115</v>
          </cell>
          <cell r="F25" t="str">
            <v>M</v>
          </cell>
          <cell r="G25">
            <v>37427</v>
          </cell>
          <cell r="H25">
            <v>0</v>
          </cell>
          <cell r="I25">
            <v>5838</v>
          </cell>
          <cell r="J25">
            <v>45</v>
          </cell>
          <cell r="K25">
            <v>0</v>
          </cell>
          <cell r="L25">
            <v>0</v>
          </cell>
          <cell r="M25">
            <v>0</v>
          </cell>
        </row>
        <row r="26">
          <cell r="A26">
            <v>20</v>
          </cell>
          <cell r="B26" t="str">
            <v>NOGUERA SASTRE</v>
          </cell>
          <cell r="C26" t="str">
            <v>JOSE Mª</v>
          </cell>
          <cell r="D26">
            <v>5880019</v>
          </cell>
          <cell r="E26">
            <v>3664</v>
          </cell>
          <cell r="F26" t="str">
            <v>M</v>
          </cell>
          <cell r="G26">
            <v>37427</v>
          </cell>
          <cell r="H26">
            <v>0</v>
          </cell>
          <cell r="I26">
            <v>6019</v>
          </cell>
          <cell r="J26">
            <v>43</v>
          </cell>
          <cell r="K26">
            <v>0</v>
          </cell>
          <cell r="L26">
            <v>0</v>
          </cell>
          <cell r="M26">
            <v>0</v>
          </cell>
        </row>
        <row r="27">
          <cell r="A27">
            <v>21</v>
          </cell>
          <cell r="B27" t="str">
            <v>PALMER COMPANY</v>
          </cell>
          <cell r="C27" t="str">
            <v>JORDI</v>
          </cell>
          <cell r="D27">
            <v>5942447</v>
          </cell>
          <cell r="E27">
            <v>2730</v>
          </cell>
          <cell r="F27" t="str">
            <v>M</v>
          </cell>
          <cell r="G27">
            <v>37577</v>
          </cell>
          <cell r="H27">
            <v>0</v>
          </cell>
          <cell r="I27">
            <v>6387</v>
          </cell>
          <cell r="J27">
            <v>39</v>
          </cell>
          <cell r="K27">
            <v>0</v>
          </cell>
          <cell r="L27">
            <v>0</v>
          </cell>
          <cell r="M27">
            <v>0</v>
          </cell>
        </row>
        <row r="28">
          <cell r="A28">
            <v>22</v>
          </cell>
          <cell r="B28" t="str">
            <v>SERRA VINOGRADOV</v>
          </cell>
          <cell r="C28" t="str">
            <v>GREGORI</v>
          </cell>
          <cell r="D28">
            <v>5916377</v>
          </cell>
          <cell r="E28">
            <v>2754</v>
          </cell>
          <cell r="F28" t="str">
            <v>M</v>
          </cell>
          <cell r="G28">
            <v>37456</v>
          </cell>
          <cell r="H28">
            <v>0</v>
          </cell>
          <cell r="I28">
            <v>6476</v>
          </cell>
          <cell r="J28">
            <v>38</v>
          </cell>
          <cell r="K28">
            <v>0</v>
          </cell>
          <cell r="L28">
            <v>0</v>
          </cell>
          <cell r="M28">
            <v>0</v>
          </cell>
        </row>
        <row r="29">
          <cell r="A29">
            <v>23</v>
          </cell>
          <cell r="B29" t="str">
            <v>SANCHEZ HERNANDEZ</v>
          </cell>
          <cell r="C29" t="str">
            <v>JUAN MIGUE</v>
          </cell>
          <cell r="D29">
            <v>5896777</v>
          </cell>
          <cell r="E29">
            <v>3857</v>
          </cell>
          <cell r="F29" t="str">
            <v>M</v>
          </cell>
          <cell r="G29">
            <v>36915</v>
          </cell>
          <cell r="H29">
            <v>0</v>
          </cell>
          <cell r="I29">
            <v>6998</v>
          </cell>
          <cell r="J29">
            <v>33</v>
          </cell>
          <cell r="K29">
            <v>0</v>
          </cell>
          <cell r="L29">
            <v>0</v>
          </cell>
          <cell r="M29">
            <v>0</v>
          </cell>
        </row>
        <row r="30">
          <cell r="A30">
            <v>24</v>
          </cell>
          <cell r="B30" t="str">
            <v>ZZZ</v>
          </cell>
          <cell r="C30" t="str">
            <v/>
          </cell>
          <cell r="D30">
            <v>0</v>
          </cell>
          <cell r="E30" t="str">
            <v/>
          </cell>
          <cell r="F30" t="str">
            <v/>
          </cell>
          <cell r="G30" t="str">
            <v/>
          </cell>
          <cell r="H30" t="str">
            <v/>
          </cell>
          <cell r="I30" t="str">
            <v/>
          </cell>
          <cell r="J30">
            <v>-1</v>
          </cell>
          <cell r="K30">
            <v>0</v>
          </cell>
          <cell r="L30">
            <v>0</v>
          </cell>
          <cell r="M30">
            <v>0</v>
          </cell>
        </row>
        <row r="31">
          <cell r="A31">
            <v>25</v>
          </cell>
          <cell r="B31" t="str">
            <v>ZZZ</v>
          </cell>
          <cell r="C31" t="str">
            <v/>
          </cell>
          <cell r="D31">
            <v>0</v>
          </cell>
          <cell r="E31" t="str">
            <v/>
          </cell>
          <cell r="F31" t="str">
            <v/>
          </cell>
          <cell r="G31" t="str">
            <v/>
          </cell>
          <cell r="H31" t="str">
            <v/>
          </cell>
          <cell r="I31" t="str">
            <v/>
          </cell>
          <cell r="J31">
            <v>-1</v>
          </cell>
          <cell r="K31">
            <v>0</v>
          </cell>
          <cell r="L31">
            <v>0</v>
          </cell>
          <cell r="M31">
            <v>0</v>
          </cell>
        </row>
        <row r="32">
          <cell r="A32">
            <v>26</v>
          </cell>
          <cell r="B32" t="str">
            <v>ZZZ</v>
          </cell>
          <cell r="C32" t="str">
            <v/>
          </cell>
          <cell r="D32">
            <v>0</v>
          </cell>
          <cell r="E32" t="str">
            <v/>
          </cell>
          <cell r="F32" t="str">
            <v/>
          </cell>
          <cell r="G32" t="str">
            <v/>
          </cell>
          <cell r="H32" t="str">
            <v/>
          </cell>
          <cell r="I32" t="str">
            <v/>
          </cell>
          <cell r="J32">
            <v>-1</v>
          </cell>
          <cell r="K32">
            <v>0</v>
          </cell>
          <cell r="L32">
            <v>0</v>
          </cell>
          <cell r="M32">
            <v>0</v>
          </cell>
        </row>
        <row r="33">
          <cell r="A33">
            <v>27</v>
          </cell>
          <cell r="B33" t="str">
            <v>ZZZ</v>
          </cell>
          <cell r="C33" t="str">
            <v/>
          </cell>
          <cell r="D33">
            <v>0</v>
          </cell>
          <cell r="E33" t="str">
            <v/>
          </cell>
          <cell r="F33" t="str">
            <v/>
          </cell>
          <cell r="G33" t="str">
            <v/>
          </cell>
          <cell r="H33" t="str">
            <v/>
          </cell>
          <cell r="I33" t="str">
            <v/>
          </cell>
          <cell r="J33">
            <v>-1</v>
          </cell>
          <cell r="K33">
            <v>0</v>
          </cell>
          <cell r="L33">
            <v>0</v>
          </cell>
          <cell r="M33">
            <v>0</v>
          </cell>
        </row>
        <row r="34">
          <cell r="A34">
            <v>28</v>
          </cell>
          <cell r="B34" t="str">
            <v>ZZZ</v>
          </cell>
          <cell r="C34" t="str">
            <v/>
          </cell>
          <cell r="D34">
            <v>0</v>
          </cell>
          <cell r="E34" t="str">
            <v/>
          </cell>
          <cell r="F34" t="str">
            <v/>
          </cell>
          <cell r="G34" t="str">
            <v/>
          </cell>
          <cell r="H34" t="str">
            <v/>
          </cell>
          <cell r="I34" t="str">
            <v/>
          </cell>
          <cell r="J34">
            <v>-1</v>
          </cell>
          <cell r="K34">
            <v>0</v>
          </cell>
          <cell r="L34">
            <v>0</v>
          </cell>
          <cell r="M34">
            <v>0</v>
          </cell>
        </row>
        <row r="35">
          <cell r="A35">
            <v>29</v>
          </cell>
          <cell r="B35" t="str">
            <v>ZZZ</v>
          </cell>
          <cell r="C35" t="str">
            <v/>
          </cell>
          <cell r="D35">
            <v>0</v>
          </cell>
          <cell r="E35" t="str">
            <v/>
          </cell>
          <cell r="F35" t="str">
            <v/>
          </cell>
          <cell r="G35" t="str">
            <v/>
          </cell>
          <cell r="H35" t="str">
            <v/>
          </cell>
          <cell r="I35" t="str">
            <v/>
          </cell>
          <cell r="J35">
            <v>-1</v>
          </cell>
          <cell r="K35">
            <v>0</v>
          </cell>
          <cell r="L35">
            <v>0</v>
          </cell>
          <cell r="M35">
            <v>0</v>
          </cell>
        </row>
        <row r="36">
          <cell r="A36">
            <v>30</v>
          </cell>
          <cell r="B36" t="str">
            <v>ZZZ</v>
          </cell>
          <cell r="C36" t="str">
            <v/>
          </cell>
          <cell r="D36">
            <v>0</v>
          </cell>
          <cell r="E36" t="str">
            <v/>
          </cell>
          <cell r="F36" t="str">
            <v/>
          </cell>
          <cell r="G36" t="str">
            <v/>
          </cell>
          <cell r="H36" t="str">
            <v/>
          </cell>
          <cell r="I36" t="str">
            <v/>
          </cell>
          <cell r="J36">
            <v>-1</v>
          </cell>
          <cell r="K36">
            <v>0</v>
          </cell>
          <cell r="L36">
            <v>0</v>
          </cell>
          <cell r="M36">
            <v>0</v>
          </cell>
        </row>
        <row r="37">
          <cell r="A37">
            <v>31</v>
          </cell>
          <cell r="B37" t="str">
            <v>ZZZ</v>
          </cell>
          <cell r="C37" t="str">
            <v/>
          </cell>
          <cell r="D37">
            <v>0</v>
          </cell>
          <cell r="E37" t="str">
            <v/>
          </cell>
          <cell r="F37" t="str">
            <v/>
          </cell>
          <cell r="G37" t="str">
            <v/>
          </cell>
          <cell r="H37" t="str">
            <v/>
          </cell>
          <cell r="I37" t="str">
            <v/>
          </cell>
          <cell r="J37">
            <v>-1</v>
          </cell>
          <cell r="K37">
            <v>0</v>
          </cell>
          <cell r="L37">
            <v>0</v>
          </cell>
          <cell r="M37">
            <v>0</v>
          </cell>
        </row>
        <row r="38">
          <cell r="A38">
            <v>32</v>
          </cell>
          <cell r="B38" t="str">
            <v>ZZZ</v>
          </cell>
          <cell r="C38" t="str">
            <v/>
          </cell>
          <cell r="D38">
            <v>0</v>
          </cell>
          <cell r="E38" t="str">
            <v/>
          </cell>
          <cell r="F38" t="str">
            <v/>
          </cell>
          <cell r="G38" t="str">
            <v/>
          </cell>
          <cell r="H38" t="str">
            <v/>
          </cell>
          <cell r="I38" t="str">
            <v/>
          </cell>
          <cell r="J38">
            <v>-1</v>
          </cell>
          <cell r="K38">
            <v>0</v>
          </cell>
          <cell r="L38">
            <v>0</v>
          </cell>
          <cell r="M38">
            <v>0</v>
          </cell>
        </row>
        <row r="39">
          <cell r="A39">
            <v>33</v>
          </cell>
          <cell r="B39" t="str">
            <v>ZZZ</v>
          </cell>
          <cell r="C39" t="str">
            <v/>
          </cell>
          <cell r="D39">
            <v>0</v>
          </cell>
          <cell r="E39" t="str">
            <v/>
          </cell>
          <cell r="F39" t="str">
            <v/>
          </cell>
          <cell r="G39" t="str">
            <v/>
          </cell>
          <cell r="H39" t="str">
            <v/>
          </cell>
          <cell r="I39" t="str">
            <v/>
          </cell>
          <cell r="J39">
            <v>-1</v>
          </cell>
          <cell r="K39">
            <v>0</v>
          </cell>
          <cell r="L39">
            <v>0</v>
          </cell>
          <cell r="M39">
            <v>0</v>
          </cell>
        </row>
        <row r="40">
          <cell r="A40">
            <v>34</v>
          </cell>
          <cell r="B40" t="str">
            <v>ZZZ</v>
          </cell>
          <cell r="C40" t="str">
            <v/>
          </cell>
          <cell r="D40">
            <v>0</v>
          </cell>
          <cell r="E40" t="str">
            <v/>
          </cell>
          <cell r="F40" t="str">
            <v/>
          </cell>
          <cell r="G40" t="str">
            <v/>
          </cell>
          <cell r="H40" t="str">
            <v/>
          </cell>
          <cell r="I40" t="str">
            <v/>
          </cell>
          <cell r="J40">
            <v>-1</v>
          </cell>
          <cell r="K40">
            <v>0</v>
          </cell>
          <cell r="L40">
            <v>0</v>
          </cell>
          <cell r="M40">
            <v>0</v>
          </cell>
        </row>
        <row r="41">
          <cell r="A41">
            <v>35</v>
          </cell>
          <cell r="B41" t="str">
            <v>ZZZ</v>
          </cell>
          <cell r="C41" t="str">
            <v/>
          </cell>
          <cell r="D41">
            <v>0</v>
          </cell>
          <cell r="E41" t="str">
            <v/>
          </cell>
          <cell r="F41" t="str">
            <v/>
          </cell>
          <cell r="G41" t="str">
            <v/>
          </cell>
          <cell r="H41" t="str">
            <v/>
          </cell>
          <cell r="I41" t="str">
            <v/>
          </cell>
          <cell r="J41">
            <v>-1</v>
          </cell>
          <cell r="K41">
            <v>0</v>
          </cell>
          <cell r="L41">
            <v>0</v>
          </cell>
          <cell r="M41">
            <v>0</v>
          </cell>
        </row>
        <row r="42">
          <cell r="A42">
            <v>36</v>
          </cell>
          <cell r="B42" t="str">
            <v>ZZZ</v>
          </cell>
          <cell r="C42" t="str">
            <v/>
          </cell>
          <cell r="D42">
            <v>0</v>
          </cell>
          <cell r="E42" t="str">
            <v/>
          </cell>
          <cell r="F42" t="str">
            <v/>
          </cell>
          <cell r="G42" t="str">
            <v/>
          </cell>
          <cell r="H42" t="str">
            <v/>
          </cell>
          <cell r="I42" t="str">
            <v/>
          </cell>
          <cell r="J42">
            <v>-1</v>
          </cell>
          <cell r="K42">
            <v>0</v>
          </cell>
          <cell r="L42">
            <v>0</v>
          </cell>
          <cell r="M42">
            <v>0</v>
          </cell>
        </row>
        <row r="43">
          <cell r="A43">
            <v>37</v>
          </cell>
          <cell r="B43" t="str">
            <v>ZZZ</v>
          </cell>
          <cell r="C43" t="str">
            <v/>
          </cell>
          <cell r="D43">
            <v>0</v>
          </cell>
          <cell r="E43" t="str">
            <v/>
          </cell>
          <cell r="F43" t="str">
            <v/>
          </cell>
          <cell r="G43" t="str">
            <v/>
          </cell>
          <cell r="H43" t="str">
            <v/>
          </cell>
          <cell r="I43" t="str">
            <v/>
          </cell>
          <cell r="J43">
            <v>-1</v>
          </cell>
          <cell r="K43">
            <v>0</v>
          </cell>
          <cell r="L43">
            <v>0</v>
          </cell>
          <cell r="M43">
            <v>0</v>
          </cell>
        </row>
        <row r="44">
          <cell r="A44">
            <v>38</v>
          </cell>
          <cell r="B44" t="str">
            <v>ZZZ</v>
          </cell>
          <cell r="C44" t="str">
            <v/>
          </cell>
          <cell r="D44">
            <v>0</v>
          </cell>
          <cell r="E44" t="str">
            <v/>
          </cell>
          <cell r="F44" t="str">
            <v/>
          </cell>
          <cell r="G44" t="str">
            <v/>
          </cell>
          <cell r="H44" t="str">
            <v/>
          </cell>
          <cell r="I44" t="str">
            <v/>
          </cell>
          <cell r="J44">
            <v>-1</v>
          </cell>
          <cell r="K44">
            <v>0</v>
          </cell>
          <cell r="L44">
            <v>0</v>
          </cell>
          <cell r="M44">
            <v>0</v>
          </cell>
        </row>
        <row r="45">
          <cell r="A45">
            <v>39</v>
          </cell>
          <cell r="B45" t="str">
            <v>ZZZ</v>
          </cell>
          <cell r="C45" t="str">
            <v/>
          </cell>
          <cell r="D45">
            <v>0</v>
          </cell>
          <cell r="E45" t="str">
            <v/>
          </cell>
          <cell r="F45" t="str">
            <v/>
          </cell>
          <cell r="G45" t="str">
            <v/>
          </cell>
          <cell r="H45" t="str">
            <v/>
          </cell>
          <cell r="I45" t="str">
            <v/>
          </cell>
          <cell r="J45">
            <v>-1</v>
          </cell>
          <cell r="K45">
            <v>0</v>
          </cell>
          <cell r="L45">
            <v>0</v>
          </cell>
          <cell r="M45">
            <v>0</v>
          </cell>
        </row>
        <row r="46">
          <cell r="A46">
            <v>40</v>
          </cell>
          <cell r="B46" t="str">
            <v>ZZZ</v>
          </cell>
          <cell r="C46" t="str">
            <v/>
          </cell>
          <cell r="D46">
            <v>0</v>
          </cell>
          <cell r="E46" t="str">
            <v/>
          </cell>
          <cell r="F46" t="str">
            <v/>
          </cell>
          <cell r="G46" t="str">
            <v/>
          </cell>
          <cell r="H46" t="str">
            <v/>
          </cell>
          <cell r="I46" t="str">
            <v/>
          </cell>
          <cell r="J46">
            <v>-1</v>
          </cell>
          <cell r="K46">
            <v>0</v>
          </cell>
          <cell r="L46">
            <v>0</v>
          </cell>
          <cell r="M46">
            <v>0</v>
          </cell>
        </row>
        <row r="47">
          <cell r="A47">
            <v>41</v>
          </cell>
          <cell r="B47" t="str">
            <v>ZZZ</v>
          </cell>
          <cell r="C47" t="str">
            <v/>
          </cell>
          <cell r="D47">
            <v>0</v>
          </cell>
          <cell r="E47" t="str">
            <v/>
          </cell>
          <cell r="F47" t="str">
            <v/>
          </cell>
          <cell r="G47" t="str">
            <v/>
          </cell>
          <cell r="H47" t="str">
            <v/>
          </cell>
          <cell r="I47" t="str">
            <v/>
          </cell>
          <cell r="J47">
            <v>-1</v>
          </cell>
          <cell r="K47">
            <v>0</v>
          </cell>
          <cell r="L47">
            <v>0</v>
          </cell>
          <cell r="M47">
            <v>0</v>
          </cell>
        </row>
        <row r="48">
          <cell r="A48">
            <v>42</v>
          </cell>
          <cell r="B48" t="str">
            <v>ZZZ</v>
          </cell>
          <cell r="C48" t="str">
            <v/>
          </cell>
          <cell r="D48">
            <v>0</v>
          </cell>
          <cell r="E48" t="str">
            <v/>
          </cell>
          <cell r="F48" t="str">
            <v/>
          </cell>
          <cell r="G48" t="str">
            <v/>
          </cell>
          <cell r="H48" t="str">
            <v/>
          </cell>
          <cell r="I48" t="str">
            <v/>
          </cell>
          <cell r="J48">
            <v>-1</v>
          </cell>
          <cell r="K48">
            <v>0</v>
          </cell>
          <cell r="L48">
            <v>0</v>
          </cell>
          <cell r="M48">
            <v>0</v>
          </cell>
        </row>
        <row r="49">
          <cell r="A49">
            <v>43</v>
          </cell>
          <cell r="B49" t="str">
            <v>ZZZ</v>
          </cell>
          <cell r="C49" t="str">
            <v/>
          </cell>
          <cell r="D49">
            <v>0</v>
          </cell>
          <cell r="E49" t="str">
            <v/>
          </cell>
          <cell r="F49" t="str">
            <v/>
          </cell>
          <cell r="G49" t="str">
            <v/>
          </cell>
          <cell r="H49" t="str">
            <v/>
          </cell>
          <cell r="I49" t="str">
            <v/>
          </cell>
          <cell r="J49">
            <v>-1</v>
          </cell>
          <cell r="K49">
            <v>0</v>
          </cell>
          <cell r="L49">
            <v>0</v>
          </cell>
          <cell r="M49">
            <v>0</v>
          </cell>
        </row>
        <row r="50">
          <cell r="A50">
            <v>44</v>
          </cell>
          <cell r="B50" t="str">
            <v>ZZZ</v>
          </cell>
          <cell r="C50" t="str">
            <v/>
          </cell>
          <cell r="D50">
            <v>0</v>
          </cell>
          <cell r="E50" t="str">
            <v/>
          </cell>
          <cell r="F50" t="str">
            <v/>
          </cell>
          <cell r="G50" t="str">
            <v/>
          </cell>
          <cell r="H50" t="str">
            <v/>
          </cell>
          <cell r="I50" t="str">
            <v/>
          </cell>
          <cell r="J50">
            <v>-1</v>
          </cell>
          <cell r="K50">
            <v>0</v>
          </cell>
          <cell r="L50">
            <v>0</v>
          </cell>
          <cell r="M50">
            <v>0</v>
          </cell>
        </row>
        <row r="51">
          <cell r="A51">
            <v>45</v>
          </cell>
          <cell r="B51" t="str">
            <v>ZZZ</v>
          </cell>
          <cell r="C51" t="str">
            <v/>
          </cell>
          <cell r="D51">
            <v>0</v>
          </cell>
          <cell r="E51" t="str">
            <v/>
          </cell>
          <cell r="F51" t="str">
            <v/>
          </cell>
          <cell r="G51" t="str">
            <v/>
          </cell>
          <cell r="H51" t="str">
            <v/>
          </cell>
          <cell r="I51" t="str">
            <v/>
          </cell>
          <cell r="J51">
            <v>-1</v>
          </cell>
          <cell r="K51">
            <v>0</v>
          </cell>
          <cell r="L51">
            <v>0</v>
          </cell>
          <cell r="M51">
            <v>0</v>
          </cell>
        </row>
        <row r="52">
          <cell r="A52">
            <v>46</v>
          </cell>
          <cell r="B52" t="str">
            <v>ZZZ</v>
          </cell>
          <cell r="C52" t="str">
            <v/>
          </cell>
          <cell r="D52">
            <v>0</v>
          </cell>
          <cell r="E52" t="str">
            <v/>
          </cell>
          <cell r="F52" t="str">
            <v/>
          </cell>
          <cell r="G52" t="str">
            <v/>
          </cell>
          <cell r="H52" t="str">
            <v/>
          </cell>
          <cell r="I52" t="str">
            <v/>
          </cell>
          <cell r="J52">
            <v>-1</v>
          </cell>
          <cell r="K52">
            <v>0</v>
          </cell>
          <cell r="L52">
            <v>0</v>
          </cell>
          <cell r="M52">
            <v>0</v>
          </cell>
        </row>
        <row r="53">
          <cell r="A53">
            <v>47</v>
          </cell>
          <cell r="B53" t="str">
            <v>ZZZ</v>
          </cell>
          <cell r="C53" t="str">
            <v/>
          </cell>
          <cell r="D53">
            <v>0</v>
          </cell>
          <cell r="E53" t="str">
            <v/>
          </cell>
          <cell r="F53" t="str">
            <v/>
          </cell>
          <cell r="G53" t="str">
            <v/>
          </cell>
          <cell r="H53" t="str">
            <v/>
          </cell>
          <cell r="I53" t="str">
            <v/>
          </cell>
          <cell r="J53">
            <v>-1</v>
          </cell>
          <cell r="K53">
            <v>0</v>
          </cell>
          <cell r="L53">
            <v>0</v>
          </cell>
          <cell r="M53">
            <v>0</v>
          </cell>
        </row>
        <row r="54">
          <cell r="A54">
            <v>48</v>
          </cell>
          <cell r="B54" t="str">
            <v>ZZZ</v>
          </cell>
          <cell r="C54" t="str">
            <v/>
          </cell>
          <cell r="D54">
            <v>0</v>
          </cell>
          <cell r="E54" t="str">
            <v/>
          </cell>
          <cell r="F54" t="str">
            <v/>
          </cell>
          <cell r="G54" t="str">
            <v/>
          </cell>
          <cell r="H54" t="str">
            <v/>
          </cell>
          <cell r="I54" t="str">
            <v/>
          </cell>
          <cell r="J54">
            <v>-1</v>
          </cell>
          <cell r="K54">
            <v>0</v>
          </cell>
          <cell r="L54">
            <v>0</v>
          </cell>
          <cell r="M54">
            <v>0</v>
          </cell>
        </row>
        <row r="55">
          <cell r="A55">
            <v>49</v>
          </cell>
          <cell r="B55" t="str">
            <v>ZZZ</v>
          </cell>
          <cell r="C55" t="str">
            <v/>
          </cell>
          <cell r="D55">
            <v>0</v>
          </cell>
          <cell r="E55" t="str">
            <v/>
          </cell>
          <cell r="F55" t="str">
            <v/>
          </cell>
          <cell r="G55" t="str">
            <v/>
          </cell>
          <cell r="H55" t="str">
            <v/>
          </cell>
          <cell r="I55" t="str">
            <v/>
          </cell>
          <cell r="J55">
            <v>-1</v>
          </cell>
          <cell r="K55">
            <v>0</v>
          </cell>
          <cell r="L55">
            <v>0</v>
          </cell>
          <cell r="M55">
            <v>0</v>
          </cell>
        </row>
        <row r="56">
          <cell r="A56">
            <v>50</v>
          </cell>
          <cell r="B56" t="str">
            <v>ZZZ</v>
          </cell>
          <cell r="C56" t="str">
            <v/>
          </cell>
          <cell r="D56">
            <v>0</v>
          </cell>
          <cell r="E56" t="str">
            <v/>
          </cell>
          <cell r="F56" t="str">
            <v/>
          </cell>
          <cell r="G56" t="str">
            <v/>
          </cell>
          <cell r="H56" t="str">
            <v/>
          </cell>
          <cell r="I56" t="str">
            <v/>
          </cell>
          <cell r="J56">
            <v>-1</v>
          </cell>
          <cell r="K56">
            <v>0</v>
          </cell>
          <cell r="L56">
            <v>0</v>
          </cell>
          <cell r="M56">
            <v>0</v>
          </cell>
        </row>
        <row r="57">
          <cell r="A57">
            <v>51</v>
          </cell>
          <cell r="B57" t="str">
            <v>ZZZ</v>
          </cell>
          <cell r="C57" t="str">
            <v/>
          </cell>
          <cell r="D57">
            <v>0</v>
          </cell>
          <cell r="E57" t="str">
            <v/>
          </cell>
          <cell r="F57" t="str">
            <v/>
          </cell>
          <cell r="G57" t="str">
            <v/>
          </cell>
          <cell r="H57" t="str">
            <v/>
          </cell>
          <cell r="I57" t="str">
            <v/>
          </cell>
          <cell r="J57">
            <v>-1</v>
          </cell>
          <cell r="K57">
            <v>0</v>
          </cell>
          <cell r="L57">
            <v>0</v>
          </cell>
          <cell r="M57">
            <v>0</v>
          </cell>
        </row>
        <row r="58">
          <cell r="A58">
            <v>52</v>
          </cell>
          <cell r="B58" t="str">
            <v>ZZZ</v>
          </cell>
          <cell r="C58" t="str">
            <v/>
          </cell>
          <cell r="D58">
            <v>0</v>
          </cell>
          <cell r="E58" t="str">
            <v/>
          </cell>
          <cell r="F58" t="str">
            <v/>
          </cell>
          <cell r="G58" t="str">
            <v/>
          </cell>
          <cell r="H58" t="str">
            <v/>
          </cell>
          <cell r="I58" t="str">
            <v/>
          </cell>
          <cell r="J58">
            <v>-1</v>
          </cell>
          <cell r="K58">
            <v>0</v>
          </cell>
          <cell r="L58">
            <v>0</v>
          </cell>
          <cell r="M58">
            <v>0</v>
          </cell>
        </row>
        <row r="59">
          <cell r="A59">
            <v>53</v>
          </cell>
          <cell r="B59" t="str">
            <v>ZZZ</v>
          </cell>
          <cell r="C59" t="str">
            <v/>
          </cell>
          <cell r="D59">
            <v>0</v>
          </cell>
          <cell r="E59" t="str">
            <v/>
          </cell>
          <cell r="F59" t="str">
            <v/>
          </cell>
          <cell r="G59" t="str">
            <v/>
          </cell>
          <cell r="H59" t="str">
            <v/>
          </cell>
          <cell r="I59" t="str">
            <v/>
          </cell>
          <cell r="J59">
            <v>-1</v>
          </cell>
          <cell r="K59">
            <v>0</v>
          </cell>
          <cell r="L59">
            <v>0</v>
          </cell>
          <cell r="M59">
            <v>0</v>
          </cell>
        </row>
        <row r="60">
          <cell r="A60">
            <v>54</v>
          </cell>
          <cell r="B60" t="str">
            <v>ZZZ</v>
          </cell>
          <cell r="C60" t="str">
            <v/>
          </cell>
          <cell r="D60">
            <v>0</v>
          </cell>
          <cell r="E60" t="str">
            <v/>
          </cell>
          <cell r="F60" t="str">
            <v/>
          </cell>
          <cell r="G60" t="str">
            <v/>
          </cell>
          <cell r="H60" t="str">
            <v/>
          </cell>
          <cell r="I60" t="str">
            <v/>
          </cell>
          <cell r="J60">
            <v>-1</v>
          </cell>
          <cell r="K60">
            <v>0</v>
          </cell>
          <cell r="L60">
            <v>0</v>
          </cell>
          <cell r="M60">
            <v>0</v>
          </cell>
        </row>
        <row r="61">
          <cell r="A61">
            <v>55</v>
          </cell>
          <cell r="B61" t="str">
            <v>ZZZ</v>
          </cell>
          <cell r="C61" t="str">
            <v/>
          </cell>
          <cell r="D61">
            <v>0</v>
          </cell>
          <cell r="E61" t="str">
            <v/>
          </cell>
          <cell r="F61" t="str">
            <v/>
          </cell>
          <cell r="G61" t="str">
            <v/>
          </cell>
          <cell r="H61" t="str">
            <v/>
          </cell>
          <cell r="I61" t="str">
            <v/>
          </cell>
          <cell r="J61">
            <v>-1</v>
          </cell>
          <cell r="K61">
            <v>0</v>
          </cell>
          <cell r="L61">
            <v>0</v>
          </cell>
          <cell r="M61">
            <v>0</v>
          </cell>
        </row>
        <row r="62">
          <cell r="A62">
            <v>56</v>
          </cell>
          <cell r="B62" t="str">
            <v>ZZZ</v>
          </cell>
          <cell r="C62" t="str">
            <v/>
          </cell>
          <cell r="D62">
            <v>0</v>
          </cell>
          <cell r="E62" t="str">
            <v/>
          </cell>
          <cell r="F62" t="str">
            <v/>
          </cell>
          <cell r="G62" t="str">
            <v/>
          </cell>
          <cell r="H62" t="str">
            <v/>
          </cell>
          <cell r="I62" t="str">
            <v/>
          </cell>
          <cell r="J62">
            <v>-1</v>
          </cell>
          <cell r="K62">
            <v>0</v>
          </cell>
          <cell r="L62">
            <v>0</v>
          </cell>
          <cell r="M62">
            <v>0</v>
          </cell>
        </row>
        <row r="63">
          <cell r="A63">
            <v>57</v>
          </cell>
          <cell r="B63" t="str">
            <v>ZZZ</v>
          </cell>
          <cell r="C63" t="str">
            <v/>
          </cell>
          <cell r="D63">
            <v>0</v>
          </cell>
          <cell r="E63" t="str">
            <v/>
          </cell>
          <cell r="F63" t="str">
            <v/>
          </cell>
          <cell r="G63" t="str">
            <v/>
          </cell>
          <cell r="H63" t="str">
            <v/>
          </cell>
          <cell r="I63" t="str">
            <v/>
          </cell>
          <cell r="J63">
            <v>-1</v>
          </cell>
          <cell r="K63">
            <v>0</v>
          </cell>
          <cell r="L63">
            <v>0</v>
          </cell>
          <cell r="M63">
            <v>0</v>
          </cell>
        </row>
        <row r="64">
          <cell r="A64">
            <v>58</v>
          </cell>
          <cell r="B64" t="str">
            <v>ZZZ</v>
          </cell>
          <cell r="C64" t="str">
            <v/>
          </cell>
          <cell r="D64">
            <v>0</v>
          </cell>
          <cell r="E64" t="str">
            <v/>
          </cell>
          <cell r="F64" t="str">
            <v/>
          </cell>
          <cell r="G64" t="str">
            <v/>
          </cell>
          <cell r="H64" t="str">
            <v/>
          </cell>
          <cell r="I64" t="str">
            <v/>
          </cell>
          <cell r="J64">
            <v>-1</v>
          </cell>
          <cell r="K64">
            <v>0</v>
          </cell>
          <cell r="L64">
            <v>0</v>
          </cell>
          <cell r="M64">
            <v>0</v>
          </cell>
        </row>
        <row r="65">
          <cell r="A65">
            <v>59</v>
          </cell>
          <cell r="B65" t="str">
            <v>ZZZ</v>
          </cell>
          <cell r="C65" t="str">
            <v/>
          </cell>
          <cell r="D65">
            <v>0</v>
          </cell>
          <cell r="E65" t="str">
            <v/>
          </cell>
          <cell r="F65" t="str">
            <v/>
          </cell>
          <cell r="G65" t="str">
            <v/>
          </cell>
          <cell r="H65" t="str">
            <v/>
          </cell>
          <cell r="I65" t="str">
            <v/>
          </cell>
          <cell r="J65">
            <v>-1</v>
          </cell>
          <cell r="K65">
            <v>0</v>
          </cell>
          <cell r="L65">
            <v>0</v>
          </cell>
          <cell r="M65">
            <v>0</v>
          </cell>
        </row>
        <row r="66">
          <cell r="A66">
            <v>60</v>
          </cell>
          <cell r="B66" t="str">
            <v>ZZZ</v>
          </cell>
          <cell r="C66" t="str">
            <v/>
          </cell>
          <cell r="D66">
            <v>0</v>
          </cell>
          <cell r="E66" t="str">
            <v/>
          </cell>
          <cell r="F66" t="str">
            <v/>
          </cell>
          <cell r="G66" t="str">
            <v/>
          </cell>
          <cell r="H66" t="str">
            <v/>
          </cell>
          <cell r="I66" t="str">
            <v/>
          </cell>
          <cell r="J66">
            <v>-1</v>
          </cell>
          <cell r="K66">
            <v>0</v>
          </cell>
          <cell r="L66">
            <v>0</v>
          </cell>
          <cell r="M66">
            <v>0</v>
          </cell>
        </row>
        <row r="67">
          <cell r="A67">
            <v>61</v>
          </cell>
          <cell r="B67" t="str">
            <v>ZZZ</v>
          </cell>
          <cell r="C67" t="str">
            <v/>
          </cell>
          <cell r="D67">
            <v>0</v>
          </cell>
          <cell r="E67" t="str">
            <v/>
          </cell>
          <cell r="F67" t="str">
            <v/>
          </cell>
          <cell r="G67" t="str">
            <v/>
          </cell>
          <cell r="H67" t="str">
            <v/>
          </cell>
          <cell r="I67" t="str">
            <v/>
          </cell>
          <cell r="J67">
            <v>-1</v>
          </cell>
          <cell r="K67">
            <v>0</v>
          </cell>
          <cell r="L67">
            <v>0</v>
          </cell>
          <cell r="M67">
            <v>0</v>
          </cell>
        </row>
        <row r="68">
          <cell r="A68">
            <v>62</v>
          </cell>
          <cell r="B68" t="str">
            <v>ZZZ</v>
          </cell>
          <cell r="C68" t="str">
            <v/>
          </cell>
          <cell r="D68">
            <v>0</v>
          </cell>
          <cell r="E68" t="str">
            <v/>
          </cell>
          <cell r="F68" t="str">
            <v/>
          </cell>
          <cell r="G68" t="str">
            <v/>
          </cell>
          <cell r="H68" t="str">
            <v/>
          </cell>
          <cell r="I68" t="str">
            <v/>
          </cell>
          <cell r="J68">
            <v>-1</v>
          </cell>
          <cell r="K68">
            <v>0</v>
          </cell>
          <cell r="L68">
            <v>0</v>
          </cell>
          <cell r="M68">
            <v>0</v>
          </cell>
        </row>
        <row r="69">
          <cell r="A69">
            <v>63</v>
          </cell>
          <cell r="B69" t="str">
            <v>ZZZ</v>
          </cell>
          <cell r="C69" t="str">
            <v/>
          </cell>
          <cell r="D69">
            <v>0</v>
          </cell>
          <cell r="E69" t="str">
            <v/>
          </cell>
          <cell r="F69" t="str">
            <v/>
          </cell>
          <cell r="G69" t="str">
            <v/>
          </cell>
          <cell r="H69" t="str">
            <v/>
          </cell>
          <cell r="I69" t="str">
            <v/>
          </cell>
          <cell r="J69">
            <v>-1</v>
          </cell>
          <cell r="K69">
            <v>0</v>
          </cell>
          <cell r="L69">
            <v>0</v>
          </cell>
          <cell r="M69">
            <v>0</v>
          </cell>
        </row>
        <row r="70">
          <cell r="A70">
            <v>64</v>
          </cell>
          <cell r="B70" t="str">
            <v>ZZZ</v>
          </cell>
          <cell r="C70" t="str">
            <v/>
          </cell>
          <cell r="D70">
            <v>0</v>
          </cell>
          <cell r="E70" t="str">
            <v/>
          </cell>
          <cell r="F70" t="str">
            <v/>
          </cell>
          <cell r="G70" t="str">
            <v/>
          </cell>
          <cell r="H70" t="str">
            <v/>
          </cell>
          <cell r="I70" t="str">
            <v/>
          </cell>
          <cell r="J70">
            <v>-1</v>
          </cell>
          <cell r="K70">
            <v>0</v>
          </cell>
          <cell r="L70">
            <v>0</v>
          </cell>
          <cell r="M70">
            <v>0</v>
          </cell>
        </row>
        <row r="71">
          <cell r="B71">
            <v>1997</v>
          </cell>
          <cell r="C71">
            <v>1999</v>
          </cell>
          <cell r="F71">
            <v>2001</v>
          </cell>
          <cell r="G71">
            <v>2003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ROUND ROBIN 4"/>
    </sheetNames>
    <sheetDataSet>
      <sheetData sheetId="2">
        <row r="11">
          <cell r="A11" t="str">
            <v>PALMA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Insertar"/>
      <sheetName val="Final16"/>
    </sheetNames>
    <sheetDataSet>
      <sheetData sheetId="2">
        <row r="5">
          <cell r="A5" t="str">
            <v>XXIV MEMORIAL HERMANO TARSICIO</v>
          </cell>
        </row>
        <row r="7">
          <cell r="A7">
            <v>42310</v>
          </cell>
          <cell r="B7" t="str">
            <v>ILLES BALEARS</v>
          </cell>
          <cell r="D7" t="str">
            <v>C.T. LA SALLE</v>
          </cell>
          <cell r="E7">
            <v>3208825</v>
          </cell>
        </row>
        <row r="9">
          <cell r="A9" t="str">
            <v>NO</v>
          </cell>
          <cell r="B9" t="str">
            <v>Junior</v>
          </cell>
          <cell r="C9" t="str">
            <v>Masculino</v>
          </cell>
          <cell r="D9" t="str">
            <v>PEP JORDI</v>
          </cell>
          <cell r="E9" t="str">
            <v>MATAS RAMIS</v>
          </cell>
        </row>
        <row r="11">
          <cell r="A11" t="str">
            <v>PALMA</v>
          </cell>
          <cell r="E11" t="str">
            <v>Si</v>
          </cell>
        </row>
      </sheetData>
      <sheetData sheetId="4">
        <row r="3">
          <cell r="G3">
            <v>4</v>
          </cell>
        </row>
        <row r="7">
          <cell r="A7">
            <v>1</v>
          </cell>
          <cell r="B7" t="str">
            <v>HERNANDEZ MUÑOZ</v>
          </cell>
          <cell r="C7" t="str">
            <v>DANI</v>
          </cell>
          <cell r="D7">
            <v>5858298</v>
          </cell>
          <cell r="E7">
            <v>3314</v>
          </cell>
          <cell r="F7" t="str">
            <v>M</v>
          </cell>
          <cell r="G7">
            <v>36078</v>
          </cell>
          <cell r="H7">
            <v>0</v>
          </cell>
          <cell r="I7">
            <v>316</v>
          </cell>
          <cell r="J7">
            <v>901</v>
          </cell>
          <cell r="K7">
            <v>0</v>
          </cell>
          <cell r="L7">
            <v>0</v>
          </cell>
          <cell r="M7">
            <v>0</v>
          </cell>
        </row>
        <row r="8">
          <cell r="A8">
            <v>2</v>
          </cell>
          <cell r="B8" t="str">
            <v>BARRAZA ESCOBARES</v>
          </cell>
          <cell r="C8" t="str">
            <v>JOAQUIN CA</v>
          </cell>
          <cell r="D8">
            <v>5873725</v>
          </cell>
          <cell r="E8">
            <v>3612</v>
          </cell>
          <cell r="F8" t="str">
            <v>M</v>
          </cell>
          <cell r="G8">
            <v>35444</v>
          </cell>
          <cell r="H8">
            <v>0</v>
          </cell>
          <cell r="I8">
            <v>467</v>
          </cell>
          <cell r="J8">
            <v>671</v>
          </cell>
          <cell r="K8">
            <v>0</v>
          </cell>
          <cell r="L8">
            <v>0</v>
          </cell>
          <cell r="M8">
            <v>0</v>
          </cell>
        </row>
        <row r="9">
          <cell r="A9">
            <v>3</v>
          </cell>
          <cell r="B9" t="str">
            <v>CHONG MAURA</v>
          </cell>
          <cell r="C9" t="str">
            <v>ROBERTO M.</v>
          </cell>
          <cell r="D9">
            <v>5880358</v>
          </cell>
          <cell r="E9">
            <v>3787</v>
          </cell>
          <cell r="F9" t="str">
            <v>M</v>
          </cell>
          <cell r="G9">
            <v>35800</v>
          </cell>
          <cell r="H9">
            <v>0</v>
          </cell>
          <cell r="I9">
            <v>700</v>
          </cell>
          <cell r="J9">
            <v>482</v>
          </cell>
          <cell r="K9" t="str">
            <v>WC</v>
          </cell>
          <cell r="L9">
            <v>0</v>
          </cell>
          <cell r="M9">
            <v>0</v>
          </cell>
        </row>
        <row r="10">
          <cell r="A10">
            <v>4</v>
          </cell>
          <cell r="B10" t="str">
            <v>BORRAS ISERN</v>
          </cell>
          <cell r="C10" t="str">
            <v>JOAN BAUTI</v>
          </cell>
          <cell r="D10">
            <v>5876414</v>
          </cell>
          <cell r="E10">
            <v>2945</v>
          </cell>
          <cell r="F10" t="str">
            <v>M</v>
          </cell>
          <cell r="G10">
            <v>36302</v>
          </cell>
          <cell r="H10">
            <v>0</v>
          </cell>
          <cell r="I10">
            <v>922</v>
          </cell>
          <cell r="J10">
            <v>378</v>
          </cell>
          <cell r="K10">
            <v>0</v>
          </cell>
          <cell r="L10">
            <v>0</v>
          </cell>
          <cell r="M10">
            <v>0</v>
          </cell>
        </row>
        <row r="11">
          <cell r="A11">
            <v>5</v>
          </cell>
          <cell r="B11" t="str">
            <v>BIERMAN</v>
          </cell>
          <cell r="C11" t="str">
            <v>RIKHARDT</v>
          </cell>
          <cell r="D11">
            <v>5964889</v>
          </cell>
          <cell r="E11">
            <v>3707</v>
          </cell>
          <cell r="F11" t="str">
            <v>M</v>
          </cell>
          <cell r="G11">
            <v>36303</v>
          </cell>
          <cell r="H11">
            <v>70</v>
          </cell>
          <cell r="I11">
            <v>0</v>
          </cell>
          <cell r="J11">
            <v>277</v>
          </cell>
          <cell r="K11">
            <v>0</v>
          </cell>
          <cell r="L11">
            <v>0</v>
          </cell>
          <cell r="M11">
            <v>0</v>
          </cell>
        </row>
        <row r="12">
          <cell r="A12">
            <v>6</v>
          </cell>
          <cell r="B12" t="str">
            <v>AVELLA MONGE</v>
          </cell>
          <cell r="C12" t="str">
            <v>MARC</v>
          </cell>
          <cell r="D12">
            <v>5876513</v>
          </cell>
          <cell r="E12">
            <v>3704</v>
          </cell>
          <cell r="F12" t="str">
            <v>M</v>
          </cell>
          <cell r="G12">
            <v>35817</v>
          </cell>
          <cell r="H12">
            <v>0</v>
          </cell>
          <cell r="I12">
            <v>2095</v>
          </cell>
          <cell r="J12">
            <v>163</v>
          </cell>
          <cell r="K12">
            <v>0</v>
          </cell>
          <cell r="L12">
            <v>0</v>
          </cell>
          <cell r="M12">
            <v>0</v>
          </cell>
        </row>
        <row r="13">
          <cell r="A13">
            <v>7</v>
          </cell>
          <cell r="B13" t="str">
            <v>POINTON</v>
          </cell>
          <cell r="C13" t="str">
            <v>SAM</v>
          </cell>
          <cell r="D13">
            <v>5914892</v>
          </cell>
          <cell r="E13">
            <v>3750</v>
          </cell>
          <cell r="F13" t="str">
            <v>M</v>
          </cell>
          <cell r="G13">
            <v>36176</v>
          </cell>
          <cell r="H13">
            <v>4</v>
          </cell>
          <cell r="I13">
            <v>0</v>
          </cell>
          <cell r="J13">
            <v>88</v>
          </cell>
          <cell r="K13">
            <v>0</v>
          </cell>
          <cell r="L13">
            <v>0</v>
          </cell>
          <cell r="M13">
            <v>0</v>
          </cell>
        </row>
        <row r="14">
          <cell r="A14">
            <v>8</v>
          </cell>
          <cell r="B14" t="str">
            <v>CAMPINS BOVER</v>
          </cell>
          <cell r="C14" t="str">
            <v>PABLO</v>
          </cell>
          <cell r="D14">
            <v>5854684</v>
          </cell>
          <cell r="E14">
            <v>2660</v>
          </cell>
          <cell r="F14" t="str">
            <v>M</v>
          </cell>
          <cell r="G14">
            <v>36010</v>
          </cell>
          <cell r="H14">
            <v>0</v>
          </cell>
          <cell r="I14">
            <v>4653</v>
          </cell>
          <cell r="J14">
            <v>63</v>
          </cell>
          <cell r="K14">
            <v>0</v>
          </cell>
          <cell r="L14">
            <v>0</v>
          </cell>
          <cell r="M14">
            <v>0</v>
          </cell>
        </row>
        <row r="15">
          <cell r="A15">
            <v>9</v>
          </cell>
          <cell r="B15" t="str">
            <v>LLADO SOCIAS</v>
          </cell>
          <cell r="C15" t="str">
            <v>JOAN</v>
          </cell>
          <cell r="D15">
            <v>5856309</v>
          </cell>
          <cell r="E15">
            <v>3591</v>
          </cell>
          <cell r="F15" t="str">
            <v>M</v>
          </cell>
          <cell r="G15">
            <v>35901</v>
          </cell>
          <cell r="H15">
            <v>0</v>
          </cell>
          <cell r="I15">
            <v>6192</v>
          </cell>
          <cell r="J15">
            <v>41</v>
          </cell>
          <cell r="K15">
            <v>0</v>
          </cell>
          <cell r="L15">
            <v>0</v>
          </cell>
          <cell r="M15">
            <v>0</v>
          </cell>
        </row>
        <row r="16">
          <cell r="A16">
            <v>10</v>
          </cell>
          <cell r="B16" t="str">
            <v>MARTIGNANI</v>
          </cell>
          <cell r="C16" t="str">
            <v>RAFFAELE</v>
          </cell>
          <cell r="D16">
            <v>5971008</v>
          </cell>
          <cell r="E16">
            <v>0</v>
          </cell>
          <cell r="F16" t="str">
            <v>M</v>
          </cell>
          <cell r="G16">
            <v>36645</v>
          </cell>
          <cell r="H16">
            <v>0</v>
          </cell>
          <cell r="I16">
            <v>0</v>
          </cell>
          <cell r="J16">
            <v>0</v>
          </cell>
          <cell r="K16">
            <v>0</v>
          </cell>
          <cell r="L16">
            <v>0</v>
          </cell>
          <cell r="M16">
            <v>0</v>
          </cell>
        </row>
        <row r="17">
          <cell r="A17">
            <v>11</v>
          </cell>
          <cell r="B17" t="str">
            <v>MOHAN</v>
          </cell>
          <cell r="C17" t="str">
            <v>ADITYA AAL</v>
          </cell>
          <cell r="D17">
            <v>5971024</v>
          </cell>
          <cell r="E17">
            <v>0</v>
          </cell>
          <cell r="F17" t="str">
            <v>M</v>
          </cell>
          <cell r="G17">
            <v>36059</v>
          </cell>
          <cell r="H17">
            <v>0</v>
          </cell>
          <cell r="I17">
            <v>0</v>
          </cell>
          <cell r="J17">
            <v>0</v>
          </cell>
          <cell r="K17">
            <v>0</v>
          </cell>
          <cell r="L17">
            <v>0</v>
          </cell>
          <cell r="M17">
            <v>0</v>
          </cell>
        </row>
        <row r="18">
          <cell r="A18">
            <v>12</v>
          </cell>
          <cell r="B18" t="str">
            <v>PIROLT</v>
          </cell>
          <cell r="C18" t="str">
            <v>PIETRO MAR</v>
          </cell>
          <cell r="D18">
            <v>5969780</v>
          </cell>
          <cell r="E18">
            <v>74995</v>
          </cell>
          <cell r="F18" t="str">
            <v>M</v>
          </cell>
          <cell r="G18">
            <v>36478</v>
          </cell>
          <cell r="H18">
            <v>21</v>
          </cell>
          <cell r="I18">
            <v>0</v>
          </cell>
          <cell r="J18">
            <v>0</v>
          </cell>
          <cell r="K18">
            <v>0</v>
          </cell>
          <cell r="L18">
            <v>0</v>
          </cell>
          <cell r="M18">
            <v>0</v>
          </cell>
        </row>
        <row r="19">
          <cell r="A19">
            <v>13</v>
          </cell>
          <cell r="B19" t="str">
            <v>ZZZ</v>
          </cell>
          <cell r="C19" t="str">
            <v/>
          </cell>
          <cell r="D19">
            <v>0</v>
          </cell>
          <cell r="E19" t="str">
            <v/>
          </cell>
          <cell r="F19" t="str">
            <v/>
          </cell>
          <cell r="G19" t="str">
            <v/>
          </cell>
          <cell r="H19" t="str">
            <v/>
          </cell>
          <cell r="I19" t="str">
            <v/>
          </cell>
          <cell r="J19">
            <v>-1</v>
          </cell>
          <cell r="K19">
            <v>0</v>
          </cell>
          <cell r="L19">
            <v>0</v>
          </cell>
          <cell r="M19">
            <v>0</v>
          </cell>
        </row>
        <row r="20">
          <cell r="A20">
            <v>14</v>
          </cell>
          <cell r="B20" t="str">
            <v>ZZZ</v>
          </cell>
          <cell r="C20" t="str">
            <v/>
          </cell>
          <cell r="D20">
            <v>0</v>
          </cell>
          <cell r="E20" t="str">
            <v/>
          </cell>
          <cell r="F20" t="str">
            <v/>
          </cell>
          <cell r="G20" t="str">
            <v/>
          </cell>
          <cell r="H20" t="str">
            <v/>
          </cell>
          <cell r="I20" t="str">
            <v/>
          </cell>
          <cell r="J20">
            <v>-1</v>
          </cell>
          <cell r="K20">
            <v>0</v>
          </cell>
          <cell r="L20">
            <v>0</v>
          </cell>
          <cell r="M20">
            <v>0</v>
          </cell>
        </row>
        <row r="21">
          <cell r="A21">
            <v>15</v>
          </cell>
          <cell r="B21" t="str">
            <v>ZZZ</v>
          </cell>
          <cell r="C21" t="str">
            <v/>
          </cell>
          <cell r="D21">
            <v>0</v>
          </cell>
          <cell r="E21" t="str">
            <v/>
          </cell>
          <cell r="F21" t="str">
            <v/>
          </cell>
          <cell r="G21" t="str">
            <v/>
          </cell>
          <cell r="H21" t="str">
            <v/>
          </cell>
          <cell r="I21" t="str">
            <v/>
          </cell>
          <cell r="J21">
            <v>-1</v>
          </cell>
          <cell r="K21">
            <v>0</v>
          </cell>
          <cell r="L21">
            <v>0</v>
          </cell>
          <cell r="M21">
            <v>0</v>
          </cell>
        </row>
        <row r="22">
          <cell r="A22">
            <v>16</v>
          </cell>
          <cell r="B22" t="str">
            <v>ZZZ</v>
          </cell>
          <cell r="C22" t="str">
            <v/>
          </cell>
          <cell r="D22">
            <v>0</v>
          </cell>
          <cell r="E22" t="str">
            <v/>
          </cell>
          <cell r="F22" t="str">
            <v/>
          </cell>
          <cell r="G22" t="str">
            <v/>
          </cell>
          <cell r="H22" t="str">
            <v/>
          </cell>
          <cell r="I22" t="str">
            <v/>
          </cell>
          <cell r="J22">
            <v>-1</v>
          </cell>
          <cell r="K22">
            <v>0</v>
          </cell>
          <cell r="L22">
            <v>0</v>
          </cell>
          <cell r="M22">
            <v>0</v>
          </cell>
        </row>
        <row r="23">
          <cell r="A23">
            <v>17</v>
          </cell>
          <cell r="B23" t="str">
            <v>ZZZ</v>
          </cell>
          <cell r="C23" t="str">
            <v/>
          </cell>
          <cell r="D23">
            <v>0</v>
          </cell>
          <cell r="E23" t="str">
            <v/>
          </cell>
          <cell r="F23" t="str">
            <v/>
          </cell>
          <cell r="G23" t="str">
            <v/>
          </cell>
          <cell r="H23" t="str">
            <v/>
          </cell>
          <cell r="I23" t="str">
            <v/>
          </cell>
          <cell r="J23">
            <v>-1</v>
          </cell>
          <cell r="K23">
            <v>0</v>
          </cell>
          <cell r="L23">
            <v>0</v>
          </cell>
          <cell r="M23">
            <v>0</v>
          </cell>
        </row>
        <row r="24">
          <cell r="A24">
            <v>18</v>
          </cell>
          <cell r="B24" t="str">
            <v>ZZZ</v>
          </cell>
          <cell r="C24" t="str">
            <v/>
          </cell>
          <cell r="D24">
            <v>0</v>
          </cell>
          <cell r="E24" t="str">
            <v/>
          </cell>
          <cell r="F24" t="str">
            <v/>
          </cell>
          <cell r="G24" t="str">
            <v/>
          </cell>
          <cell r="H24" t="str">
            <v/>
          </cell>
          <cell r="I24" t="str">
            <v/>
          </cell>
          <cell r="J24">
            <v>-1</v>
          </cell>
          <cell r="K24">
            <v>0</v>
          </cell>
          <cell r="L24">
            <v>0</v>
          </cell>
          <cell r="M24">
            <v>0</v>
          </cell>
        </row>
        <row r="25">
          <cell r="A25">
            <v>19</v>
          </cell>
          <cell r="B25" t="str">
            <v>ZZZ</v>
          </cell>
          <cell r="C25" t="str">
            <v/>
          </cell>
          <cell r="D25">
            <v>0</v>
          </cell>
          <cell r="E25" t="str">
            <v/>
          </cell>
          <cell r="F25" t="str">
            <v/>
          </cell>
          <cell r="G25" t="str">
            <v/>
          </cell>
          <cell r="H25" t="str">
            <v/>
          </cell>
          <cell r="I25" t="str">
            <v/>
          </cell>
          <cell r="J25">
            <v>-1</v>
          </cell>
          <cell r="K25">
            <v>0</v>
          </cell>
          <cell r="L25">
            <v>0</v>
          </cell>
          <cell r="M25">
            <v>0</v>
          </cell>
        </row>
        <row r="26">
          <cell r="A26">
            <v>20</v>
          </cell>
          <cell r="B26" t="str">
            <v>ZZZ</v>
          </cell>
          <cell r="C26" t="str">
            <v/>
          </cell>
          <cell r="D26">
            <v>0</v>
          </cell>
          <cell r="E26" t="str">
            <v/>
          </cell>
          <cell r="F26" t="str">
            <v/>
          </cell>
          <cell r="G26" t="str">
            <v/>
          </cell>
          <cell r="H26" t="str">
            <v/>
          </cell>
          <cell r="I26" t="str">
            <v/>
          </cell>
          <cell r="J26">
            <v>-1</v>
          </cell>
          <cell r="K26">
            <v>0</v>
          </cell>
          <cell r="L26">
            <v>0</v>
          </cell>
          <cell r="M26">
            <v>0</v>
          </cell>
        </row>
        <row r="27">
          <cell r="A27">
            <v>21</v>
          </cell>
          <cell r="B27" t="str">
            <v>ZZZ</v>
          </cell>
          <cell r="C27" t="str">
            <v/>
          </cell>
          <cell r="D27">
            <v>0</v>
          </cell>
          <cell r="E27" t="str">
            <v/>
          </cell>
          <cell r="F27" t="str">
            <v/>
          </cell>
          <cell r="G27" t="str">
            <v/>
          </cell>
          <cell r="H27" t="str">
            <v/>
          </cell>
          <cell r="I27" t="str">
            <v/>
          </cell>
          <cell r="J27">
            <v>-1</v>
          </cell>
          <cell r="K27">
            <v>0</v>
          </cell>
          <cell r="L27">
            <v>0</v>
          </cell>
          <cell r="M27">
            <v>0</v>
          </cell>
        </row>
        <row r="28">
          <cell r="A28">
            <v>22</v>
          </cell>
          <cell r="B28" t="str">
            <v>ZZZ</v>
          </cell>
          <cell r="C28" t="str">
            <v/>
          </cell>
          <cell r="D28">
            <v>0</v>
          </cell>
          <cell r="E28" t="str">
            <v/>
          </cell>
          <cell r="F28" t="str">
            <v/>
          </cell>
          <cell r="G28" t="str">
            <v/>
          </cell>
          <cell r="H28" t="str">
            <v/>
          </cell>
          <cell r="I28" t="str">
            <v/>
          </cell>
          <cell r="J28">
            <v>-1</v>
          </cell>
          <cell r="K28">
            <v>0</v>
          </cell>
          <cell r="L28">
            <v>0</v>
          </cell>
          <cell r="M28">
            <v>0</v>
          </cell>
        </row>
        <row r="29">
          <cell r="A29">
            <v>23</v>
          </cell>
          <cell r="B29" t="str">
            <v>ZZZ</v>
          </cell>
          <cell r="C29" t="str">
            <v/>
          </cell>
          <cell r="D29">
            <v>0</v>
          </cell>
          <cell r="E29" t="str">
            <v/>
          </cell>
          <cell r="F29" t="str">
            <v/>
          </cell>
          <cell r="G29" t="str">
            <v/>
          </cell>
          <cell r="H29" t="str">
            <v/>
          </cell>
          <cell r="I29" t="str">
            <v/>
          </cell>
          <cell r="J29">
            <v>-1</v>
          </cell>
          <cell r="K29">
            <v>0</v>
          </cell>
          <cell r="L29">
            <v>0</v>
          </cell>
          <cell r="M29">
            <v>0</v>
          </cell>
        </row>
        <row r="30">
          <cell r="A30">
            <v>24</v>
          </cell>
          <cell r="B30" t="str">
            <v>ZZZ</v>
          </cell>
          <cell r="C30" t="str">
            <v/>
          </cell>
          <cell r="D30">
            <v>0</v>
          </cell>
          <cell r="E30" t="str">
            <v/>
          </cell>
          <cell r="F30" t="str">
            <v/>
          </cell>
          <cell r="G30" t="str">
            <v/>
          </cell>
          <cell r="H30" t="str">
            <v/>
          </cell>
          <cell r="I30" t="str">
            <v/>
          </cell>
          <cell r="J30">
            <v>-1</v>
          </cell>
          <cell r="K30">
            <v>0</v>
          </cell>
          <cell r="L30">
            <v>0</v>
          </cell>
          <cell r="M30">
            <v>0</v>
          </cell>
        </row>
        <row r="31">
          <cell r="A31">
            <v>25</v>
          </cell>
          <cell r="B31" t="str">
            <v>ZZZ</v>
          </cell>
          <cell r="C31" t="str">
            <v/>
          </cell>
          <cell r="D31">
            <v>0</v>
          </cell>
          <cell r="E31" t="str">
            <v/>
          </cell>
          <cell r="F31" t="str">
            <v/>
          </cell>
          <cell r="G31" t="str">
            <v/>
          </cell>
          <cell r="H31" t="str">
            <v/>
          </cell>
          <cell r="I31" t="str">
            <v/>
          </cell>
          <cell r="J31">
            <v>-1</v>
          </cell>
          <cell r="K31">
            <v>0</v>
          </cell>
          <cell r="L31">
            <v>0</v>
          </cell>
          <cell r="M31">
            <v>0</v>
          </cell>
        </row>
        <row r="32">
          <cell r="A32">
            <v>26</v>
          </cell>
          <cell r="B32" t="str">
            <v>ZZZ</v>
          </cell>
          <cell r="C32" t="str">
            <v/>
          </cell>
          <cell r="D32">
            <v>0</v>
          </cell>
          <cell r="E32" t="str">
            <v/>
          </cell>
          <cell r="F32" t="str">
            <v/>
          </cell>
          <cell r="G32" t="str">
            <v/>
          </cell>
          <cell r="H32" t="str">
            <v/>
          </cell>
          <cell r="I32" t="str">
            <v/>
          </cell>
          <cell r="J32">
            <v>-1</v>
          </cell>
          <cell r="K32">
            <v>0</v>
          </cell>
          <cell r="L32">
            <v>0</v>
          </cell>
          <cell r="M32">
            <v>0</v>
          </cell>
        </row>
        <row r="33">
          <cell r="A33">
            <v>27</v>
          </cell>
          <cell r="B33" t="str">
            <v>ZZZ</v>
          </cell>
          <cell r="C33" t="str">
            <v/>
          </cell>
          <cell r="D33">
            <v>0</v>
          </cell>
          <cell r="E33" t="str">
            <v/>
          </cell>
          <cell r="F33" t="str">
            <v/>
          </cell>
          <cell r="G33" t="str">
            <v/>
          </cell>
          <cell r="H33" t="str">
            <v/>
          </cell>
          <cell r="I33" t="str">
            <v/>
          </cell>
          <cell r="J33">
            <v>-1</v>
          </cell>
          <cell r="K33">
            <v>0</v>
          </cell>
          <cell r="L33">
            <v>0</v>
          </cell>
          <cell r="M33">
            <v>0</v>
          </cell>
        </row>
        <row r="34">
          <cell r="A34">
            <v>28</v>
          </cell>
          <cell r="B34" t="str">
            <v>ZZZ</v>
          </cell>
          <cell r="C34" t="str">
            <v/>
          </cell>
          <cell r="D34">
            <v>0</v>
          </cell>
          <cell r="E34" t="str">
            <v/>
          </cell>
          <cell r="F34" t="str">
            <v/>
          </cell>
          <cell r="G34" t="str">
            <v/>
          </cell>
          <cell r="H34" t="str">
            <v/>
          </cell>
          <cell r="I34" t="str">
            <v/>
          </cell>
          <cell r="J34">
            <v>-1</v>
          </cell>
          <cell r="K34">
            <v>0</v>
          </cell>
          <cell r="L34">
            <v>0</v>
          </cell>
          <cell r="M34">
            <v>0</v>
          </cell>
        </row>
        <row r="35">
          <cell r="A35">
            <v>29</v>
          </cell>
          <cell r="B35" t="str">
            <v>ZZZ</v>
          </cell>
          <cell r="C35" t="str">
            <v/>
          </cell>
          <cell r="D35">
            <v>0</v>
          </cell>
          <cell r="E35" t="str">
            <v/>
          </cell>
          <cell r="F35" t="str">
            <v/>
          </cell>
          <cell r="G35" t="str">
            <v/>
          </cell>
          <cell r="H35" t="str">
            <v/>
          </cell>
          <cell r="I35" t="str">
            <v/>
          </cell>
          <cell r="J35">
            <v>-1</v>
          </cell>
          <cell r="K35">
            <v>0</v>
          </cell>
          <cell r="L35">
            <v>0</v>
          </cell>
          <cell r="M35">
            <v>0</v>
          </cell>
        </row>
        <row r="36">
          <cell r="A36">
            <v>30</v>
          </cell>
          <cell r="B36" t="str">
            <v>ZZZ</v>
          </cell>
          <cell r="C36" t="str">
            <v/>
          </cell>
          <cell r="D36">
            <v>0</v>
          </cell>
          <cell r="E36" t="str">
            <v/>
          </cell>
          <cell r="F36" t="str">
            <v/>
          </cell>
          <cell r="G36" t="str">
            <v/>
          </cell>
          <cell r="H36" t="str">
            <v/>
          </cell>
          <cell r="I36" t="str">
            <v/>
          </cell>
          <cell r="J36">
            <v>-1</v>
          </cell>
          <cell r="K36">
            <v>0</v>
          </cell>
          <cell r="L36">
            <v>0</v>
          </cell>
          <cell r="M36">
            <v>0</v>
          </cell>
        </row>
        <row r="37">
          <cell r="A37">
            <v>31</v>
          </cell>
          <cell r="B37" t="str">
            <v>ZZZ</v>
          </cell>
          <cell r="C37" t="str">
            <v/>
          </cell>
          <cell r="D37">
            <v>0</v>
          </cell>
          <cell r="E37" t="str">
            <v/>
          </cell>
          <cell r="F37" t="str">
            <v/>
          </cell>
          <cell r="G37" t="str">
            <v/>
          </cell>
          <cell r="H37" t="str">
            <v/>
          </cell>
          <cell r="I37" t="str">
            <v/>
          </cell>
          <cell r="J37">
            <v>-1</v>
          </cell>
          <cell r="K37">
            <v>0</v>
          </cell>
          <cell r="L37">
            <v>0</v>
          </cell>
          <cell r="M37">
            <v>0</v>
          </cell>
        </row>
        <row r="38">
          <cell r="A38">
            <v>32</v>
          </cell>
          <cell r="B38" t="str">
            <v>ZZZ</v>
          </cell>
          <cell r="C38" t="str">
            <v/>
          </cell>
          <cell r="D38">
            <v>0</v>
          </cell>
          <cell r="E38" t="str">
            <v/>
          </cell>
          <cell r="F38" t="str">
            <v/>
          </cell>
          <cell r="G38" t="str">
            <v/>
          </cell>
          <cell r="H38" t="str">
            <v/>
          </cell>
          <cell r="I38" t="str">
            <v/>
          </cell>
          <cell r="J38">
            <v>-1</v>
          </cell>
          <cell r="K38">
            <v>0</v>
          </cell>
          <cell r="L38">
            <v>0</v>
          </cell>
          <cell r="M38">
            <v>0</v>
          </cell>
        </row>
        <row r="39">
          <cell r="A39">
            <v>33</v>
          </cell>
          <cell r="B39" t="str">
            <v>ZZZ</v>
          </cell>
          <cell r="C39" t="str">
            <v/>
          </cell>
          <cell r="D39">
            <v>0</v>
          </cell>
          <cell r="E39" t="str">
            <v/>
          </cell>
          <cell r="F39" t="str">
            <v/>
          </cell>
          <cell r="G39" t="str">
            <v/>
          </cell>
          <cell r="H39" t="str">
            <v/>
          </cell>
          <cell r="I39" t="str">
            <v/>
          </cell>
          <cell r="J39">
            <v>-1</v>
          </cell>
          <cell r="K39">
            <v>0</v>
          </cell>
          <cell r="L39">
            <v>0</v>
          </cell>
          <cell r="M39">
            <v>0</v>
          </cell>
        </row>
        <row r="40">
          <cell r="A40">
            <v>34</v>
          </cell>
          <cell r="B40" t="str">
            <v>ZZZ</v>
          </cell>
          <cell r="C40" t="str">
            <v/>
          </cell>
          <cell r="D40">
            <v>0</v>
          </cell>
          <cell r="E40" t="str">
            <v/>
          </cell>
          <cell r="F40" t="str">
            <v/>
          </cell>
          <cell r="G40" t="str">
            <v/>
          </cell>
          <cell r="H40" t="str">
            <v/>
          </cell>
          <cell r="I40" t="str">
            <v/>
          </cell>
          <cell r="J40">
            <v>-1</v>
          </cell>
          <cell r="K40">
            <v>0</v>
          </cell>
          <cell r="L40">
            <v>0</v>
          </cell>
          <cell r="M40">
            <v>0</v>
          </cell>
        </row>
        <row r="41">
          <cell r="A41">
            <v>35</v>
          </cell>
          <cell r="B41" t="str">
            <v>ZZZ</v>
          </cell>
          <cell r="C41" t="str">
            <v/>
          </cell>
          <cell r="D41">
            <v>0</v>
          </cell>
          <cell r="E41" t="str">
            <v/>
          </cell>
          <cell r="F41" t="str">
            <v/>
          </cell>
          <cell r="G41" t="str">
            <v/>
          </cell>
          <cell r="H41" t="str">
            <v/>
          </cell>
          <cell r="I41" t="str">
            <v/>
          </cell>
          <cell r="J41">
            <v>-1</v>
          </cell>
          <cell r="K41">
            <v>0</v>
          </cell>
          <cell r="L41">
            <v>0</v>
          </cell>
          <cell r="M41">
            <v>0</v>
          </cell>
        </row>
        <row r="42">
          <cell r="A42">
            <v>36</v>
          </cell>
          <cell r="B42" t="str">
            <v>ZZZ</v>
          </cell>
          <cell r="C42" t="str">
            <v/>
          </cell>
          <cell r="D42">
            <v>0</v>
          </cell>
          <cell r="E42" t="str">
            <v/>
          </cell>
          <cell r="F42" t="str">
            <v/>
          </cell>
          <cell r="G42" t="str">
            <v/>
          </cell>
          <cell r="H42" t="str">
            <v/>
          </cell>
          <cell r="I42" t="str">
            <v/>
          </cell>
          <cell r="J42">
            <v>-1</v>
          </cell>
          <cell r="K42">
            <v>0</v>
          </cell>
          <cell r="L42">
            <v>0</v>
          </cell>
          <cell r="M42">
            <v>0</v>
          </cell>
        </row>
        <row r="43">
          <cell r="A43">
            <v>37</v>
          </cell>
          <cell r="B43" t="str">
            <v>ZZZ</v>
          </cell>
          <cell r="C43" t="str">
            <v/>
          </cell>
          <cell r="D43">
            <v>0</v>
          </cell>
          <cell r="E43" t="str">
            <v/>
          </cell>
          <cell r="F43" t="str">
            <v/>
          </cell>
          <cell r="G43" t="str">
            <v/>
          </cell>
          <cell r="H43" t="str">
            <v/>
          </cell>
          <cell r="I43" t="str">
            <v/>
          </cell>
          <cell r="J43">
            <v>-1</v>
          </cell>
          <cell r="K43">
            <v>0</v>
          </cell>
          <cell r="L43">
            <v>0</v>
          </cell>
          <cell r="M43">
            <v>0</v>
          </cell>
        </row>
        <row r="44">
          <cell r="A44">
            <v>38</v>
          </cell>
          <cell r="B44" t="str">
            <v>ZZZ</v>
          </cell>
          <cell r="C44" t="str">
            <v/>
          </cell>
          <cell r="D44">
            <v>0</v>
          </cell>
          <cell r="E44" t="str">
            <v/>
          </cell>
          <cell r="F44" t="str">
            <v/>
          </cell>
          <cell r="G44" t="str">
            <v/>
          </cell>
          <cell r="H44" t="str">
            <v/>
          </cell>
          <cell r="I44" t="str">
            <v/>
          </cell>
          <cell r="J44">
            <v>-1</v>
          </cell>
          <cell r="K44">
            <v>0</v>
          </cell>
          <cell r="L44">
            <v>0</v>
          </cell>
          <cell r="M44">
            <v>0</v>
          </cell>
        </row>
        <row r="45">
          <cell r="A45">
            <v>39</v>
          </cell>
          <cell r="B45" t="str">
            <v>ZZZ</v>
          </cell>
          <cell r="C45" t="str">
            <v/>
          </cell>
          <cell r="D45">
            <v>0</v>
          </cell>
          <cell r="E45" t="str">
            <v/>
          </cell>
          <cell r="F45" t="str">
            <v/>
          </cell>
          <cell r="G45" t="str">
            <v/>
          </cell>
          <cell r="H45" t="str">
            <v/>
          </cell>
          <cell r="I45" t="str">
            <v/>
          </cell>
          <cell r="J45">
            <v>-1</v>
          </cell>
          <cell r="K45">
            <v>0</v>
          </cell>
          <cell r="L45">
            <v>0</v>
          </cell>
          <cell r="M45">
            <v>0</v>
          </cell>
        </row>
        <row r="46">
          <cell r="A46">
            <v>40</v>
          </cell>
          <cell r="B46" t="str">
            <v>ZZZ</v>
          </cell>
          <cell r="C46" t="str">
            <v/>
          </cell>
          <cell r="D46">
            <v>0</v>
          </cell>
          <cell r="E46" t="str">
            <v/>
          </cell>
          <cell r="F46" t="str">
            <v/>
          </cell>
          <cell r="G46" t="str">
            <v/>
          </cell>
          <cell r="H46" t="str">
            <v/>
          </cell>
          <cell r="I46" t="str">
            <v/>
          </cell>
          <cell r="J46">
            <v>-1</v>
          </cell>
          <cell r="K46">
            <v>0</v>
          </cell>
          <cell r="L46">
            <v>0</v>
          </cell>
          <cell r="M46">
            <v>0</v>
          </cell>
        </row>
        <row r="47">
          <cell r="A47">
            <v>41</v>
          </cell>
          <cell r="B47" t="str">
            <v>ZZZ</v>
          </cell>
          <cell r="C47" t="str">
            <v/>
          </cell>
          <cell r="D47">
            <v>0</v>
          </cell>
          <cell r="E47" t="str">
            <v/>
          </cell>
          <cell r="F47" t="str">
            <v/>
          </cell>
          <cell r="G47" t="str">
            <v/>
          </cell>
          <cell r="H47" t="str">
            <v/>
          </cell>
          <cell r="I47" t="str">
            <v/>
          </cell>
          <cell r="J47">
            <v>-1</v>
          </cell>
          <cell r="K47">
            <v>0</v>
          </cell>
          <cell r="L47">
            <v>0</v>
          </cell>
          <cell r="M47">
            <v>0</v>
          </cell>
        </row>
        <row r="48">
          <cell r="A48">
            <v>42</v>
          </cell>
          <cell r="B48" t="str">
            <v>ZZZ</v>
          </cell>
          <cell r="C48" t="str">
            <v/>
          </cell>
          <cell r="D48">
            <v>0</v>
          </cell>
          <cell r="E48" t="str">
            <v/>
          </cell>
          <cell r="F48" t="str">
            <v/>
          </cell>
          <cell r="G48" t="str">
            <v/>
          </cell>
          <cell r="H48" t="str">
            <v/>
          </cell>
          <cell r="I48" t="str">
            <v/>
          </cell>
          <cell r="J48">
            <v>-1</v>
          </cell>
          <cell r="K48">
            <v>0</v>
          </cell>
          <cell r="L48">
            <v>0</v>
          </cell>
          <cell r="M48">
            <v>0</v>
          </cell>
        </row>
        <row r="49">
          <cell r="A49">
            <v>43</v>
          </cell>
          <cell r="B49" t="str">
            <v>ZZZ</v>
          </cell>
          <cell r="C49" t="str">
            <v/>
          </cell>
          <cell r="D49">
            <v>0</v>
          </cell>
          <cell r="E49" t="str">
            <v/>
          </cell>
          <cell r="F49" t="str">
            <v/>
          </cell>
          <cell r="G49" t="str">
            <v/>
          </cell>
          <cell r="H49" t="str">
            <v/>
          </cell>
          <cell r="I49" t="str">
            <v/>
          </cell>
          <cell r="J49">
            <v>-1</v>
          </cell>
          <cell r="K49">
            <v>0</v>
          </cell>
          <cell r="L49">
            <v>0</v>
          </cell>
          <cell r="M49">
            <v>0</v>
          </cell>
        </row>
        <row r="50">
          <cell r="A50">
            <v>44</v>
          </cell>
          <cell r="B50" t="str">
            <v>ZZZ</v>
          </cell>
          <cell r="C50" t="str">
            <v/>
          </cell>
          <cell r="D50">
            <v>0</v>
          </cell>
          <cell r="E50" t="str">
            <v/>
          </cell>
          <cell r="F50" t="str">
            <v/>
          </cell>
          <cell r="G50" t="str">
            <v/>
          </cell>
          <cell r="H50" t="str">
            <v/>
          </cell>
          <cell r="I50" t="str">
            <v/>
          </cell>
          <cell r="J50">
            <v>-1</v>
          </cell>
          <cell r="K50">
            <v>0</v>
          </cell>
          <cell r="L50">
            <v>0</v>
          </cell>
          <cell r="M50">
            <v>0</v>
          </cell>
        </row>
        <row r="51">
          <cell r="A51">
            <v>45</v>
          </cell>
          <cell r="B51" t="str">
            <v>ZZZ</v>
          </cell>
          <cell r="C51" t="str">
            <v/>
          </cell>
          <cell r="D51">
            <v>0</v>
          </cell>
          <cell r="E51" t="str">
            <v/>
          </cell>
          <cell r="F51" t="str">
            <v/>
          </cell>
          <cell r="G51" t="str">
            <v/>
          </cell>
          <cell r="H51" t="str">
            <v/>
          </cell>
          <cell r="I51" t="str">
            <v/>
          </cell>
          <cell r="J51">
            <v>-1</v>
          </cell>
          <cell r="K51">
            <v>0</v>
          </cell>
          <cell r="L51">
            <v>0</v>
          </cell>
          <cell r="M51">
            <v>0</v>
          </cell>
        </row>
        <row r="52">
          <cell r="A52">
            <v>46</v>
          </cell>
          <cell r="B52" t="str">
            <v>ZZZ</v>
          </cell>
          <cell r="C52" t="str">
            <v/>
          </cell>
          <cell r="D52">
            <v>0</v>
          </cell>
          <cell r="E52" t="str">
            <v/>
          </cell>
          <cell r="F52" t="str">
            <v/>
          </cell>
          <cell r="G52" t="str">
            <v/>
          </cell>
          <cell r="H52" t="str">
            <v/>
          </cell>
          <cell r="I52" t="str">
            <v/>
          </cell>
          <cell r="J52">
            <v>-1</v>
          </cell>
          <cell r="K52">
            <v>0</v>
          </cell>
          <cell r="L52">
            <v>0</v>
          </cell>
          <cell r="M52">
            <v>0</v>
          </cell>
        </row>
        <row r="53">
          <cell r="A53">
            <v>47</v>
          </cell>
          <cell r="B53" t="str">
            <v>ZZZ</v>
          </cell>
          <cell r="C53" t="str">
            <v/>
          </cell>
          <cell r="D53">
            <v>0</v>
          </cell>
          <cell r="E53" t="str">
            <v/>
          </cell>
          <cell r="F53" t="str">
            <v/>
          </cell>
          <cell r="G53" t="str">
            <v/>
          </cell>
          <cell r="H53" t="str">
            <v/>
          </cell>
          <cell r="I53" t="str">
            <v/>
          </cell>
          <cell r="J53">
            <v>-1</v>
          </cell>
          <cell r="K53">
            <v>0</v>
          </cell>
          <cell r="L53">
            <v>0</v>
          </cell>
          <cell r="M53">
            <v>0</v>
          </cell>
        </row>
        <row r="54">
          <cell r="A54">
            <v>48</v>
          </cell>
          <cell r="B54" t="str">
            <v>ZZZ</v>
          </cell>
          <cell r="C54" t="str">
            <v/>
          </cell>
          <cell r="D54">
            <v>0</v>
          </cell>
          <cell r="E54" t="str">
            <v/>
          </cell>
          <cell r="F54" t="str">
            <v/>
          </cell>
          <cell r="G54" t="str">
            <v/>
          </cell>
          <cell r="H54" t="str">
            <v/>
          </cell>
          <cell r="I54" t="str">
            <v/>
          </cell>
          <cell r="J54">
            <v>-1</v>
          </cell>
          <cell r="K54">
            <v>0</v>
          </cell>
          <cell r="L54">
            <v>0</v>
          </cell>
          <cell r="M54">
            <v>0</v>
          </cell>
        </row>
        <row r="55">
          <cell r="A55">
            <v>49</v>
          </cell>
          <cell r="B55" t="str">
            <v>ZZZ</v>
          </cell>
          <cell r="C55" t="str">
            <v/>
          </cell>
          <cell r="D55">
            <v>0</v>
          </cell>
          <cell r="E55" t="str">
            <v/>
          </cell>
          <cell r="F55" t="str">
            <v/>
          </cell>
          <cell r="G55" t="str">
            <v/>
          </cell>
          <cell r="H55" t="str">
            <v/>
          </cell>
          <cell r="I55" t="str">
            <v/>
          </cell>
          <cell r="J55">
            <v>-1</v>
          </cell>
          <cell r="K55">
            <v>0</v>
          </cell>
          <cell r="L55">
            <v>0</v>
          </cell>
          <cell r="M55">
            <v>0</v>
          </cell>
        </row>
        <row r="56">
          <cell r="A56">
            <v>50</v>
          </cell>
          <cell r="B56" t="str">
            <v>ZZZ</v>
          </cell>
          <cell r="C56" t="str">
            <v/>
          </cell>
          <cell r="D56">
            <v>0</v>
          </cell>
          <cell r="E56" t="str">
            <v/>
          </cell>
          <cell r="F56" t="str">
            <v/>
          </cell>
          <cell r="G56" t="str">
            <v/>
          </cell>
          <cell r="H56" t="str">
            <v/>
          </cell>
          <cell r="I56" t="str">
            <v/>
          </cell>
          <cell r="J56">
            <v>-1</v>
          </cell>
          <cell r="K56">
            <v>0</v>
          </cell>
          <cell r="L56">
            <v>0</v>
          </cell>
          <cell r="M56">
            <v>0</v>
          </cell>
        </row>
        <row r="57">
          <cell r="A57">
            <v>51</v>
          </cell>
          <cell r="B57" t="str">
            <v>ZZZ</v>
          </cell>
          <cell r="C57" t="str">
            <v/>
          </cell>
          <cell r="D57">
            <v>0</v>
          </cell>
          <cell r="E57" t="str">
            <v/>
          </cell>
          <cell r="F57" t="str">
            <v/>
          </cell>
          <cell r="G57" t="str">
            <v/>
          </cell>
          <cell r="H57" t="str">
            <v/>
          </cell>
          <cell r="I57" t="str">
            <v/>
          </cell>
          <cell r="J57">
            <v>-1</v>
          </cell>
          <cell r="K57">
            <v>0</v>
          </cell>
          <cell r="L57">
            <v>0</v>
          </cell>
          <cell r="M57">
            <v>0</v>
          </cell>
        </row>
        <row r="58">
          <cell r="A58">
            <v>52</v>
          </cell>
          <cell r="B58" t="str">
            <v>ZZZ</v>
          </cell>
          <cell r="C58" t="str">
            <v/>
          </cell>
          <cell r="D58">
            <v>0</v>
          </cell>
          <cell r="E58" t="str">
            <v/>
          </cell>
          <cell r="F58" t="str">
            <v/>
          </cell>
          <cell r="G58" t="str">
            <v/>
          </cell>
          <cell r="H58" t="str">
            <v/>
          </cell>
          <cell r="I58" t="str">
            <v/>
          </cell>
          <cell r="J58">
            <v>-1</v>
          </cell>
          <cell r="K58">
            <v>0</v>
          </cell>
          <cell r="L58">
            <v>0</v>
          </cell>
          <cell r="M58">
            <v>0</v>
          </cell>
        </row>
        <row r="59">
          <cell r="A59">
            <v>53</v>
          </cell>
          <cell r="B59" t="str">
            <v>ZZZ</v>
          </cell>
          <cell r="C59" t="str">
            <v/>
          </cell>
          <cell r="D59">
            <v>0</v>
          </cell>
          <cell r="E59" t="str">
            <v/>
          </cell>
          <cell r="F59" t="str">
            <v/>
          </cell>
          <cell r="G59" t="str">
            <v/>
          </cell>
          <cell r="H59" t="str">
            <v/>
          </cell>
          <cell r="I59" t="str">
            <v/>
          </cell>
          <cell r="J59">
            <v>-1</v>
          </cell>
          <cell r="K59">
            <v>0</v>
          </cell>
          <cell r="L59">
            <v>0</v>
          </cell>
          <cell r="M59">
            <v>0</v>
          </cell>
        </row>
        <row r="60">
          <cell r="A60">
            <v>54</v>
          </cell>
          <cell r="B60" t="str">
            <v>ZZZ</v>
          </cell>
          <cell r="C60" t="str">
            <v/>
          </cell>
          <cell r="D60">
            <v>0</v>
          </cell>
          <cell r="E60" t="str">
            <v/>
          </cell>
          <cell r="F60" t="str">
            <v/>
          </cell>
          <cell r="G60" t="str">
            <v/>
          </cell>
          <cell r="H60" t="str">
            <v/>
          </cell>
          <cell r="I60" t="str">
            <v/>
          </cell>
          <cell r="J60">
            <v>-1</v>
          </cell>
          <cell r="K60">
            <v>0</v>
          </cell>
          <cell r="L60">
            <v>0</v>
          </cell>
          <cell r="M60">
            <v>0</v>
          </cell>
        </row>
        <row r="61">
          <cell r="A61">
            <v>55</v>
          </cell>
          <cell r="B61" t="str">
            <v>ZZZ</v>
          </cell>
          <cell r="C61" t="str">
            <v/>
          </cell>
          <cell r="D61">
            <v>0</v>
          </cell>
          <cell r="E61" t="str">
            <v/>
          </cell>
          <cell r="F61" t="str">
            <v/>
          </cell>
          <cell r="G61" t="str">
            <v/>
          </cell>
          <cell r="H61" t="str">
            <v/>
          </cell>
          <cell r="I61" t="str">
            <v/>
          </cell>
          <cell r="J61">
            <v>-1</v>
          </cell>
          <cell r="K61">
            <v>0</v>
          </cell>
          <cell r="L61">
            <v>0</v>
          </cell>
          <cell r="M61">
            <v>0</v>
          </cell>
        </row>
        <row r="62">
          <cell r="A62">
            <v>56</v>
          </cell>
          <cell r="B62" t="str">
            <v>ZZZ</v>
          </cell>
          <cell r="C62" t="str">
            <v/>
          </cell>
          <cell r="D62">
            <v>0</v>
          </cell>
          <cell r="E62" t="str">
            <v/>
          </cell>
          <cell r="F62" t="str">
            <v/>
          </cell>
          <cell r="G62" t="str">
            <v/>
          </cell>
          <cell r="H62" t="str">
            <v/>
          </cell>
          <cell r="I62" t="str">
            <v/>
          </cell>
          <cell r="J62">
            <v>-1</v>
          </cell>
          <cell r="K62">
            <v>0</v>
          </cell>
          <cell r="L62">
            <v>0</v>
          </cell>
          <cell r="M62">
            <v>0</v>
          </cell>
        </row>
        <row r="63">
          <cell r="A63">
            <v>57</v>
          </cell>
          <cell r="B63" t="str">
            <v>ZZZ</v>
          </cell>
          <cell r="C63" t="str">
            <v/>
          </cell>
          <cell r="D63">
            <v>0</v>
          </cell>
          <cell r="E63" t="str">
            <v/>
          </cell>
          <cell r="F63" t="str">
            <v/>
          </cell>
          <cell r="G63" t="str">
            <v/>
          </cell>
          <cell r="H63" t="str">
            <v/>
          </cell>
          <cell r="I63" t="str">
            <v/>
          </cell>
          <cell r="J63">
            <v>-1</v>
          </cell>
          <cell r="K63">
            <v>0</v>
          </cell>
          <cell r="L63">
            <v>0</v>
          </cell>
          <cell r="M63">
            <v>0</v>
          </cell>
        </row>
        <row r="64">
          <cell r="A64">
            <v>58</v>
          </cell>
          <cell r="B64" t="str">
            <v>ZZZ</v>
          </cell>
          <cell r="C64" t="str">
            <v/>
          </cell>
          <cell r="D64">
            <v>0</v>
          </cell>
          <cell r="E64" t="str">
            <v/>
          </cell>
          <cell r="F64" t="str">
            <v/>
          </cell>
          <cell r="G64" t="str">
            <v/>
          </cell>
          <cell r="H64" t="str">
            <v/>
          </cell>
          <cell r="I64" t="str">
            <v/>
          </cell>
          <cell r="J64">
            <v>-1</v>
          </cell>
          <cell r="K64">
            <v>0</v>
          </cell>
          <cell r="L64">
            <v>0</v>
          </cell>
          <cell r="M64">
            <v>0</v>
          </cell>
        </row>
        <row r="65">
          <cell r="A65">
            <v>59</v>
          </cell>
          <cell r="B65" t="str">
            <v>ZZZ</v>
          </cell>
          <cell r="C65" t="str">
            <v/>
          </cell>
          <cell r="D65">
            <v>0</v>
          </cell>
          <cell r="E65" t="str">
            <v/>
          </cell>
          <cell r="F65" t="str">
            <v/>
          </cell>
          <cell r="G65" t="str">
            <v/>
          </cell>
          <cell r="H65" t="str">
            <v/>
          </cell>
          <cell r="I65" t="str">
            <v/>
          </cell>
          <cell r="J65">
            <v>-1</v>
          </cell>
          <cell r="K65">
            <v>0</v>
          </cell>
          <cell r="L65">
            <v>0</v>
          </cell>
          <cell r="M65">
            <v>0</v>
          </cell>
        </row>
        <row r="66">
          <cell r="A66">
            <v>60</v>
          </cell>
          <cell r="B66" t="str">
            <v>ZZZ</v>
          </cell>
          <cell r="C66" t="str">
            <v/>
          </cell>
          <cell r="D66">
            <v>0</v>
          </cell>
          <cell r="E66" t="str">
            <v/>
          </cell>
          <cell r="F66" t="str">
            <v/>
          </cell>
          <cell r="G66" t="str">
            <v/>
          </cell>
          <cell r="H66" t="str">
            <v/>
          </cell>
          <cell r="I66" t="str">
            <v/>
          </cell>
          <cell r="J66">
            <v>-1</v>
          </cell>
          <cell r="K66">
            <v>0</v>
          </cell>
          <cell r="L66">
            <v>0</v>
          </cell>
          <cell r="M66">
            <v>0</v>
          </cell>
        </row>
        <row r="67">
          <cell r="A67">
            <v>61</v>
          </cell>
          <cell r="B67" t="str">
            <v>ZZZ</v>
          </cell>
          <cell r="C67" t="str">
            <v/>
          </cell>
          <cell r="D67">
            <v>0</v>
          </cell>
          <cell r="E67" t="str">
            <v/>
          </cell>
          <cell r="F67" t="str">
            <v/>
          </cell>
          <cell r="G67" t="str">
            <v/>
          </cell>
          <cell r="H67" t="str">
            <v/>
          </cell>
          <cell r="I67" t="str">
            <v/>
          </cell>
          <cell r="J67">
            <v>-1</v>
          </cell>
          <cell r="K67">
            <v>0</v>
          </cell>
          <cell r="L67">
            <v>0</v>
          </cell>
          <cell r="M67">
            <v>0</v>
          </cell>
        </row>
        <row r="68">
          <cell r="A68">
            <v>62</v>
          </cell>
          <cell r="B68" t="str">
            <v>ZZZ</v>
          </cell>
          <cell r="C68" t="str">
            <v/>
          </cell>
          <cell r="D68">
            <v>0</v>
          </cell>
          <cell r="E68" t="str">
            <v/>
          </cell>
          <cell r="F68" t="str">
            <v/>
          </cell>
          <cell r="G68" t="str">
            <v/>
          </cell>
          <cell r="H68" t="str">
            <v/>
          </cell>
          <cell r="I68" t="str">
            <v/>
          </cell>
          <cell r="J68">
            <v>-1</v>
          </cell>
          <cell r="K68">
            <v>0</v>
          </cell>
          <cell r="L68">
            <v>0</v>
          </cell>
          <cell r="M68">
            <v>0</v>
          </cell>
        </row>
        <row r="69">
          <cell r="A69">
            <v>63</v>
          </cell>
          <cell r="B69" t="str">
            <v>ZZZ</v>
          </cell>
          <cell r="C69" t="str">
            <v/>
          </cell>
          <cell r="D69">
            <v>0</v>
          </cell>
          <cell r="E69" t="str">
            <v/>
          </cell>
          <cell r="F69" t="str">
            <v/>
          </cell>
          <cell r="G69" t="str">
            <v/>
          </cell>
          <cell r="H69" t="str">
            <v/>
          </cell>
          <cell r="I69" t="str">
            <v/>
          </cell>
          <cell r="J69">
            <v>-1</v>
          </cell>
          <cell r="K69">
            <v>0</v>
          </cell>
          <cell r="L69">
            <v>0</v>
          </cell>
          <cell r="M69">
            <v>0</v>
          </cell>
        </row>
        <row r="70">
          <cell r="A70">
            <v>64</v>
          </cell>
          <cell r="B70" t="str">
            <v>ZZZ</v>
          </cell>
          <cell r="C70" t="str">
            <v/>
          </cell>
          <cell r="D70">
            <v>0</v>
          </cell>
          <cell r="E70" t="str">
            <v/>
          </cell>
          <cell r="F70" t="str">
            <v/>
          </cell>
          <cell r="G70" t="str">
            <v/>
          </cell>
          <cell r="H70" t="str">
            <v/>
          </cell>
          <cell r="I70" t="str">
            <v/>
          </cell>
          <cell r="J70">
            <v>-1</v>
          </cell>
          <cell r="K70">
            <v>0</v>
          </cell>
          <cell r="L70">
            <v>0</v>
          </cell>
          <cell r="M70">
            <v>0</v>
          </cell>
        </row>
        <row r="71">
          <cell r="B71">
            <v>1997</v>
          </cell>
          <cell r="C71">
            <v>1999</v>
          </cell>
          <cell r="F71">
            <v>2001</v>
          </cell>
          <cell r="G71">
            <v>2003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ROUND ROBIN 9"/>
      <sheetName val="Lista aceptados"/>
      <sheetName val="Insertar"/>
      <sheetName val="Final8"/>
      <sheetName val="Final16"/>
      <sheetName val="Final32"/>
      <sheetName val="Final64"/>
      <sheetName val="Prep Prev"/>
      <sheetName val="Q16"/>
      <sheetName val="Q32"/>
      <sheetName val="Q64"/>
    </sheetNames>
    <sheetDataSet>
      <sheetData sheetId="2">
        <row r="11">
          <cell r="A11" t="str">
            <v>PALMA</v>
          </cell>
          <cell r="E11"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zoomScalePageLayoutView="0" workbookViewId="0" topLeftCell="A1">
      <selection activeCell="A1" sqref="A1:N1"/>
    </sheetView>
  </sheetViews>
  <sheetFormatPr defaultColWidth="9.140625" defaultRowHeight="15"/>
  <cols>
    <col min="1" max="1" width="2.7109375" style="107" bestFit="1" customWidth="1"/>
    <col min="2" max="2" width="7.57421875" style="107" bestFit="1" customWidth="1"/>
    <col min="3" max="3" width="5.28125" style="107" customWidth="1"/>
    <col min="4" max="4" width="4.00390625" style="107" customWidth="1"/>
    <col min="5" max="5" width="2.8515625" style="107" customWidth="1"/>
    <col min="6" max="6" width="24.7109375" style="107" bestFit="1" customWidth="1"/>
    <col min="7" max="7" width="5.7109375" style="42" customWidth="1"/>
    <col min="8" max="8" width="13.7109375" style="129" customWidth="1"/>
    <col min="9" max="9" width="16.8515625" style="129" hidden="1" customWidth="1"/>
    <col min="10" max="10" width="13.7109375" style="129" customWidth="1"/>
    <col min="11" max="11" width="14.7109375" style="129" hidden="1" customWidth="1"/>
    <col min="12" max="12" width="13.7109375" style="129" customWidth="1"/>
    <col min="13" max="13" width="14.8515625" style="129" hidden="1" customWidth="1"/>
    <col min="14" max="14" width="13.7109375" style="129" customWidth="1"/>
    <col min="15" max="15" width="6.57421875" style="105" hidden="1" customWidth="1"/>
    <col min="16" max="16" width="9.57421875" style="107" hidden="1" customWidth="1"/>
    <col min="17" max="17" width="19.421875" style="107" hidden="1" customWidth="1"/>
    <col min="18" max="16384" width="9.140625" style="107" customWidth="1"/>
  </cols>
  <sheetData>
    <row r="1" spans="1:15" s="2" customFormat="1" ht="25.5">
      <c r="A1" s="349" t="s">
        <v>69</v>
      </c>
      <c r="B1" s="349"/>
      <c r="C1" s="349"/>
      <c r="D1" s="349"/>
      <c r="E1" s="349"/>
      <c r="F1" s="349"/>
      <c r="G1" s="349"/>
      <c r="H1" s="349"/>
      <c r="I1" s="349"/>
      <c r="J1" s="349"/>
      <c r="K1" s="349"/>
      <c r="L1" s="349"/>
      <c r="M1" s="349"/>
      <c r="N1" s="349"/>
      <c r="O1" s="1"/>
    </row>
    <row r="2" spans="1:15" s="4" customFormat="1" ht="12.75">
      <c r="A2" s="325" t="s">
        <v>0</v>
      </c>
      <c r="B2" s="325"/>
      <c r="C2" s="325"/>
      <c r="D2" s="325"/>
      <c r="E2" s="325"/>
      <c r="F2" s="325"/>
      <c r="G2" s="325"/>
      <c r="H2" s="325"/>
      <c r="I2" s="325"/>
      <c r="J2" s="325"/>
      <c r="K2" s="325"/>
      <c r="L2" s="325"/>
      <c r="M2" s="325"/>
      <c r="N2" s="325"/>
      <c r="O2" s="3"/>
    </row>
    <row r="3" spans="1:15" s="11" customFormat="1" ht="9" customHeight="1">
      <c r="A3" s="326" t="s">
        <v>1</v>
      </c>
      <c r="B3" s="326"/>
      <c r="C3" s="326"/>
      <c r="D3" s="326"/>
      <c r="E3" s="326"/>
      <c r="F3" s="5" t="s">
        <v>2</v>
      </c>
      <c r="G3" s="6"/>
      <c r="H3" s="5" t="s">
        <v>3</v>
      </c>
      <c r="I3" s="5"/>
      <c r="J3" s="7"/>
      <c r="K3" s="7"/>
      <c r="L3" s="5" t="s">
        <v>4</v>
      </c>
      <c r="M3" s="8"/>
      <c r="N3" s="9"/>
      <c r="O3" s="10"/>
    </row>
    <row r="4" spans="1:17" s="19" customFormat="1" ht="11.25">
      <c r="A4" s="327">
        <v>42310</v>
      </c>
      <c r="B4" s="327"/>
      <c r="C4" s="327"/>
      <c r="D4" s="327"/>
      <c r="E4" s="327"/>
      <c r="F4" s="12" t="s">
        <v>5</v>
      </c>
      <c r="G4" s="13"/>
      <c r="H4" s="14" t="s">
        <v>6</v>
      </c>
      <c r="I4" s="14"/>
      <c r="J4" s="15"/>
      <c r="K4" s="15"/>
      <c r="L4" s="12" t="s">
        <v>7</v>
      </c>
      <c r="M4" s="16"/>
      <c r="N4" s="17"/>
      <c r="O4" s="18"/>
      <c r="Q4" s="20" t="str">
        <f>Habil</f>
        <v>Si</v>
      </c>
    </row>
    <row r="5" spans="1:17" s="11" customFormat="1" ht="9">
      <c r="A5" s="326" t="s">
        <v>8</v>
      </c>
      <c r="B5" s="326"/>
      <c r="C5" s="326"/>
      <c r="D5" s="326"/>
      <c r="E5" s="326"/>
      <c r="F5" s="21" t="s">
        <v>9</v>
      </c>
      <c r="G5" s="22"/>
      <c r="H5" s="7" t="s">
        <v>10</v>
      </c>
      <c r="I5" s="7"/>
      <c r="J5" s="7"/>
      <c r="K5" s="7"/>
      <c r="L5" s="23" t="s">
        <v>11</v>
      </c>
      <c r="M5" s="24"/>
      <c r="N5" s="9"/>
      <c r="O5" s="10"/>
      <c r="Q5" s="25"/>
    </row>
    <row r="6" spans="1:17" s="19" customFormat="1" ht="12" thickBot="1">
      <c r="A6" s="324" t="s">
        <v>12</v>
      </c>
      <c r="B6" s="324"/>
      <c r="C6" s="324"/>
      <c r="D6" s="324"/>
      <c r="E6" s="324"/>
      <c r="F6" s="26" t="s">
        <v>13</v>
      </c>
      <c r="G6" s="27"/>
      <c r="H6" s="26" t="s">
        <v>14</v>
      </c>
      <c r="I6" s="26"/>
      <c r="J6" s="28"/>
      <c r="K6" s="28"/>
      <c r="L6" s="29" t="s">
        <v>15</v>
      </c>
      <c r="M6" s="30"/>
      <c r="N6" s="17"/>
      <c r="O6" s="18"/>
      <c r="Q6" s="20" t="s">
        <v>16</v>
      </c>
    </row>
    <row r="7" spans="1:17" s="37" customFormat="1" ht="9">
      <c r="A7" s="31"/>
      <c r="B7" s="32" t="s">
        <v>17</v>
      </c>
      <c r="C7" s="33" t="s">
        <v>18</v>
      </c>
      <c r="D7" s="33" t="s">
        <v>19</v>
      </c>
      <c r="E7" s="32" t="s">
        <v>20</v>
      </c>
      <c r="F7" s="33" t="s">
        <v>21</v>
      </c>
      <c r="G7" s="33"/>
      <c r="H7" s="33" t="s">
        <v>22</v>
      </c>
      <c r="I7" s="33"/>
      <c r="J7" s="33" t="s">
        <v>23</v>
      </c>
      <c r="K7" s="33"/>
      <c r="L7" s="33" t="s">
        <v>24</v>
      </c>
      <c r="M7" s="34"/>
      <c r="N7" s="35"/>
      <c r="O7" s="36"/>
      <c r="Q7" s="38"/>
    </row>
    <row r="8" spans="1:14" s="42" customFormat="1" ht="18" customHeight="1" thickBot="1">
      <c r="A8" s="39"/>
      <c r="B8" s="329" t="s">
        <v>25</v>
      </c>
      <c r="C8" s="329"/>
      <c r="D8" s="329"/>
      <c r="E8" s="329"/>
      <c r="F8" s="329"/>
      <c r="G8" s="40"/>
      <c r="H8" s="41"/>
      <c r="I8" s="41"/>
      <c r="J8" s="41"/>
      <c r="K8" s="41"/>
      <c r="L8" s="41"/>
      <c r="M8" s="41"/>
      <c r="N8" s="41"/>
    </row>
    <row r="9" spans="1:17" s="54" customFormat="1" ht="18" customHeight="1">
      <c r="A9" s="43">
        <v>1</v>
      </c>
      <c r="B9" s="44">
        <v>5954418</v>
      </c>
      <c r="C9" s="45">
        <v>0</v>
      </c>
      <c r="D9" s="45">
        <v>0</v>
      </c>
      <c r="E9" s="46">
        <v>1</v>
      </c>
      <c r="F9" s="47" t="s">
        <v>26</v>
      </c>
      <c r="G9" s="48"/>
      <c r="H9" s="49"/>
      <c r="I9" s="49"/>
      <c r="J9" s="49"/>
      <c r="K9" s="49"/>
      <c r="L9" s="49"/>
      <c r="M9" s="49"/>
      <c r="N9" s="50">
        <v>4</v>
      </c>
      <c r="O9" s="51"/>
      <c r="P9" s="52" t="s">
        <v>27</v>
      </c>
      <c r="Q9" s="53" t="e">
        <f>jugador($F9)</f>
        <v>#NAME?</v>
      </c>
    </row>
    <row r="10" spans="1:17" s="54" customFormat="1" ht="18" customHeight="1">
      <c r="A10" s="55">
        <v>2</v>
      </c>
      <c r="B10" s="56">
        <v>5928629</v>
      </c>
      <c r="C10" s="57">
        <v>5868</v>
      </c>
      <c r="D10" s="57">
        <v>0</v>
      </c>
      <c r="E10" s="58"/>
      <c r="F10" s="59" t="s">
        <v>28</v>
      </c>
      <c r="G10" s="60"/>
      <c r="H10" s="62" t="s">
        <v>190</v>
      </c>
      <c r="I10" s="61" t="e">
        <f>IF(H10=Q9,C9,C11)</f>
        <v>#NAME?</v>
      </c>
      <c r="J10" s="62"/>
      <c r="K10" s="62"/>
      <c r="L10" s="63"/>
      <c r="M10" s="63"/>
      <c r="N10" s="63"/>
      <c r="O10" s="51"/>
      <c r="P10" s="64"/>
      <c r="Q10" s="53"/>
    </row>
    <row r="11" spans="1:17" s="54" customFormat="1" ht="18" customHeight="1">
      <c r="A11" s="55">
        <v>3</v>
      </c>
      <c r="B11" s="56">
        <v>5968287</v>
      </c>
      <c r="C11" s="57">
        <v>5868</v>
      </c>
      <c r="D11" s="57">
        <v>0</v>
      </c>
      <c r="E11" s="58"/>
      <c r="F11" s="59" t="s">
        <v>29</v>
      </c>
      <c r="G11" s="60"/>
      <c r="H11" s="65"/>
      <c r="I11" s="66"/>
      <c r="J11" s="62"/>
      <c r="K11" s="62"/>
      <c r="L11" s="63"/>
      <c r="M11" s="63"/>
      <c r="N11" s="63"/>
      <c r="O11" s="51"/>
      <c r="P11" s="52" t="s">
        <v>27</v>
      </c>
      <c r="Q11" s="53" t="e">
        <f>jugador($F11)</f>
        <v>#NAME?</v>
      </c>
    </row>
    <row r="12" spans="1:17" s="54" customFormat="1" ht="18" customHeight="1">
      <c r="A12" s="55"/>
      <c r="B12" s="67"/>
      <c r="C12" s="68"/>
      <c r="D12" s="68"/>
      <c r="E12" s="68"/>
      <c r="F12" s="69"/>
      <c r="G12" s="60"/>
      <c r="H12" s="70"/>
      <c r="I12" s="66"/>
      <c r="J12" s="62" t="s">
        <v>190</v>
      </c>
      <c r="K12" s="71">
        <v>5944013</v>
      </c>
      <c r="L12" s="62"/>
      <c r="M12" s="62"/>
      <c r="N12" s="63"/>
      <c r="O12" s="51"/>
      <c r="P12" s="64"/>
      <c r="Q12" s="53"/>
    </row>
    <row r="13" spans="1:17" s="54" customFormat="1" ht="18" customHeight="1">
      <c r="A13" s="55"/>
      <c r="B13" s="67"/>
      <c r="C13" s="68"/>
      <c r="D13" s="68"/>
      <c r="E13" s="68"/>
      <c r="F13" s="69"/>
      <c r="G13" s="60"/>
      <c r="H13" s="72"/>
      <c r="I13" s="73"/>
      <c r="J13" s="321"/>
      <c r="K13" s="74"/>
      <c r="L13" s="62"/>
      <c r="M13" s="62"/>
      <c r="N13" s="63"/>
      <c r="O13" s="51"/>
      <c r="P13" s="52" t="s">
        <v>27</v>
      </c>
      <c r="Q13" s="53" t="e">
        <f>jugador($F13)</f>
        <v>#NAME?</v>
      </c>
    </row>
    <row r="14" spans="1:17" s="54" customFormat="1" ht="18" customHeight="1">
      <c r="A14" s="55"/>
      <c r="B14" s="328" t="s">
        <v>228</v>
      </c>
      <c r="C14" s="328"/>
      <c r="D14" s="328"/>
      <c r="E14" s="328"/>
      <c r="F14" s="328"/>
      <c r="G14" s="60"/>
      <c r="H14" s="312" t="s">
        <v>61</v>
      </c>
      <c r="I14" s="75" t="e">
        <f>IF(#REF!=Q13,C13,C15)</f>
        <v>#REF!</v>
      </c>
      <c r="J14" s="70"/>
      <c r="K14" s="74"/>
      <c r="L14" s="62"/>
      <c r="M14" s="62"/>
      <c r="N14" s="63"/>
      <c r="O14" s="51"/>
      <c r="P14" s="64"/>
      <c r="Q14" s="53"/>
    </row>
    <row r="15" spans="1:17" s="54" customFormat="1" ht="18" customHeight="1">
      <c r="A15" s="55"/>
      <c r="B15" s="328" t="s">
        <v>108</v>
      </c>
      <c r="C15" s="328"/>
      <c r="D15" s="328"/>
      <c r="E15" s="328"/>
      <c r="F15" s="328"/>
      <c r="G15" s="60"/>
      <c r="H15" s="62"/>
      <c r="I15" s="66"/>
      <c r="J15" s="70"/>
      <c r="K15" s="74"/>
      <c r="L15" s="62"/>
      <c r="M15" s="62"/>
      <c r="N15" s="63"/>
      <c r="O15" s="51"/>
      <c r="P15" s="52" t="s">
        <v>27</v>
      </c>
      <c r="Q15" s="53" t="e">
        <f>jugador($F15)</f>
        <v>#NAME?</v>
      </c>
    </row>
    <row r="16" spans="1:17" s="54" customFormat="1" ht="18" customHeight="1">
      <c r="A16" s="55"/>
      <c r="B16" s="328" t="s">
        <v>109</v>
      </c>
      <c r="C16" s="328"/>
      <c r="D16" s="328"/>
      <c r="E16" s="328"/>
      <c r="F16" s="328"/>
      <c r="G16" s="60"/>
      <c r="H16" s="63"/>
      <c r="I16" s="76"/>
      <c r="J16" s="70"/>
      <c r="K16" s="74"/>
      <c r="L16" s="62" t="s">
        <v>190</v>
      </c>
      <c r="M16" s="74">
        <v>5944013</v>
      </c>
      <c r="N16" s="62"/>
      <c r="O16" s="51"/>
      <c r="P16" s="64"/>
      <c r="Q16" s="53"/>
    </row>
    <row r="17" spans="1:17" s="54" customFormat="1" ht="18" customHeight="1">
      <c r="A17" s="43"/>
      <c r="B17" s="67"/>
      <c r="C17" s="68"/>
      <c r="D17" s="68"/>
      <c r="E17" s="68"/>
      <c r="F17" s="69"/>
      <c r="G17" s="60"/>
      <c r="H17" s="63"/>
      <c r="I17" s="76"/>
      <c r="J17" s="70"/>
      <c r="K17" s="74"/>
      <c r="L17" s="65" t="s">
        <v>191</v>
      </c>
      <c r="M17" s="62"/>
      <c r="N17" s="63"/>
      <c r="O17" s="51"/>
      <c r="P17" s="52" t="s">
        <v>27</v>
      </c>
      <c r="Q17" s="53" t="e">
        <f>jugador($F17)</f>
        <v>#NAME?</v>
      </c>
    </row>
    <row r="18" spans="1:17" s="54" customFormat="1" ht="18" customHeight="1">
      <c r="A18" s="55"/>
      <c r="B18" s="67"/>
      <c r="C18" s="68"/>
      <c r="D18" s="68"/>
      <c r="E18" s="68"/>
      <c r="F18" s="69"/>
      <c r="G18" s="60"/>
      <c r="H18" s="62" t="s">
        <v>193</v>
      </c>
      <c r="I18" s="61" t="e">
        <f>IF(H18=Q17,C17,C19)</f>
        <v>#NAME?</v>
      </c>
      <c r="J18" s="70"/>
      <c r="K18" s="74"/>
      <c r="L18" s="70"/>
      <c r="M18" s="62"/>
      <c r="N18" s="63"/>
      <c r="O18" s="51"/>
      <c r="P18" s="64"/>
      <c r="Q18" s="53"/>
    </row>
    <row r="19" spans="1:17" s="54" customFormat="1" ht="18" customHeight="1" thickBot="1">
      <c r="A19" s="55"/>
      <c r="B19" s="329" t="s">
        <v>30</v>
      </c>
      <c r="C19" s="329"/>
      <c r="D19" s="329"/>
      <c r="E19" s="329"/>
      <c r="F19" s="329"/>
      <c r="G19" s="60"/>
      <c r="H19" s="65"/>
      <c r="I19" s="77"/>
      <c r="J19" s="72">
        <v>0</v>
      </c>
      <c r="K19" s="74"/>
      <c r="L19" s="70"/>
      <c r="M19" s="62"/>
      <c r="N19" s="63"/>
      <c r="O19" s="51"/>
      <c r="P19" s="52" t="s">
        <v>27</v>
      </c>
      <c r="Q19" s="53" t="e">
        <f>jugador($F19)</f>
        <v>#NAME?</v>
      </c>
    </row>
    <row r="20" spans="1:17" s="54" customFormat="1" ht="18" customHeight="1">
      <c r="A20" s="55">
        <v>4</v>
      </c>
      <c r="B20" s="78">
        <v>5928611</v>
      </c>
      <c r="C20" s="79">
        <v>5288</v>
      </c>
      <c r="D20" s="79">
        <v>0</v>
      </c>
      <c r="E20" s="80">
        <v>2</v>
      </c>
      <c r="F20" s="81" t="s">
        <v>31</v>
      </c>
      <c r="G20" s="60"/>
      <c r="H20" s="70"/>
      <c r="I20" s="77"/>
      <c r="J20" s="322" t="s">
        <v>194</v>
      </c>
      <c r="K20" s="71">
        <v>5933834</v>
      </c>
      <c r="L20" s="70"/>
      <c r="M20" s="62"/>
      <c r="N20" s="63"/>
      <c r="O20" s="51"/>
      <c r="P20" s="64"/>
      <c r="Q20" s="53"/>
    </row>
    <row r="21" spans="1:17" s="54" customFormat="1" ht="18" customHeight="1">
      <c r="A21" s="55">
        <v>5</v>
      </c>
      <c r="B21" s="56">
        <v>5948320</v>
      </c>
      <c r="C21" s="57">
        <v>5868</v>
      </c>
      <c r="D21" s="57">
        <v>0</v>
      </c>
      <c r="E21" s="58"/>
      <c r="F21" s="59" t="s">
        <v>32</v>
      </c>
      <c r="G21" s="60"/>
      <c r="H21" s="72"/>
      <c r="I21" s="82"/>
      <c r="J21" s="62" t="s">
        <v>192</v>
      </c>
      <c r="K21" s="62"/>
      <c r="L21" s="70"/>
      <c r="M21" s="62"/>
      <c r="N21" s="63"/>
      <c r="O21" s="51"/>
      <c r="P21" s="52" t="s">
        <v>27</v>
      </c>
      <c r="Q21" s="53" t="e">
        <f>jugador($F21)</f>
        <v>#NAME?</v>
      </c>
    </row>
    <row r="22" spans="1:17" s="54" customFormat="1" ht="18" customHeight="1" thickBot="1">
      <c r="A22" s="55">
        <v>6</v>
      </c>
      <c r="B22" s="83">
        <v>5970654</v>
      </c>
      <c r="C22" s="84">
        <v>0</v>
      </c>
      <c r="D22" s="84">
        <v>0</v>
      </c>
      <c r="E22" s="85"/>
      <c r="F22" s="86" t="s">
        <v>33</v>
      </c>
      <c r="G22" s="60"/>
      <c r="H22" s="322" t="s">
        <v>194</v>
      </c>
      <c r="I22" s="87" t="e">
        <f>IF(H22=Q21,C21,C23)</f>
        <v>#NAME?</v>
      </c>
      <c r="J22" s="62"/>
      <c r="K22" s="62"/>
      <c r="L22" s="70"/>
      <c r="M22" s="62"/>
      <c r="N22" s="63"/>
      <c r="O22" s="51"/>
      <c r="P22" s="64"/>
      <c r="Q22" s="53"/>
    </row>
    <row r="23" spans="1:17" s="54" customFormat="1" ht="18" customHeight="1">
      <c r="A23" s="55"/>
      <c r="B23" s="88" t="s">
        <v>27</v>
      </c>
      <c r="C23" s="68" t="s">
        <v>27</v>
      </c>
      <c r="D23" s="68" t="s">
        <v>27</v>
      </c>
      <c r="E23" s="68"/>
      <c r="F23" s="69"/>
      <c r="G23" s="60"/>
      <c r="H23" s="62"/>
      <c r="I23" s="66"/>
      <c r="J23" s="62"/>
      <c r="K23" s="62"/>
      <c r="L23" s="70"/>
      <c r="M23" s="62"/>
      <c r="N23" s="63"/>
      <c r="O23" s="51"/>
      <c r="P23" s="52" t="s">
        <v>27</v>
      </c>
      <c r="Q23" s="53" t="e">
        <f>jugador($F23)</f>
        <v>#NAME?</v>
      </c>
    </row>
    <row r="24" spans="1:17" s="54" customFormat="1" ht="18" customHeight="1">
      <c r="A24" s="55"/>
      <c r="B24" s="67"/>
      <c r="C24" s="68"/>
      <c r="D24" s="68"/>
      <c r="E24" s="68"/>
      <c r="F24" s="69"/>
      <c r="G24" s="89"/>
      <c r="H24" s="63"/>
      <c r="I24" s="76"/>
      <c r="J24" s="62"/>
      <c r="K24" s="62"/>
      <c r="L24" s="90" t="s">
        <v>34</v>
      </c>
      <c r="M24" s="91"/>
      <c r="N24" s="323" t="s">
        <v>190</v>
      </c>
      <c r="O24" s="92" t="s">
        <v>27</v>
      </c>
      <c r="P24" s="93"/>
      <c r="Q24" s="94"/>
    </row>
    <row r="25" spans="1:17" s="54" customFormat="1" ht="18" customHeight="1">
      <c r="A25" s="55"/>
      <c r="B25" s="328" t="s">
        <v>110</v>
      </c>
      <c r="C25" s="328"/>
      <c r="D25" s="328"/>
      <c r="E25" s="328"/>
      <c r="F25" s="328"/>
      <c r="G25" s="60"/>
      <c r="H25" s="63"/>
      <c r="I25" s="76"/>
      <c r="J25" s="62"/>
      <c r="K25" s="62"/>
      <c r="L25" s="70"/>
      <c r="M25" s="62"/>
      <c r="N25" s="62" t="s">
        <v>227</v>
      </c>
      <c r="O25" s="51"/>
      <c r="P25" s="52" t="s">
        <v>27</v>
      </c>
      <c r="Q25" s="53" t="e">
        <f>jugador($F25)</f>
        <v>#NAME?</v>
      </c>
    </row>
    <row r="26" spans="1:17" s="54" customFormat="1" ht="18" customHeight="1">
      <c r="A26" s="55"/>
      <c r="B26" s="328" t="s">
        <v>111</v>
      </c>
      <c r="C26" s="328"/>
      <c r="D26" s="328"/>
      <c r="E26" s="328"/>
      <c r="F26" s="328"/>
      <c r="G26" s="60"/>
      <c r="H26" s="63" t="s">
        <v>186</v>
      </c>
      <c r="I26" s="61" t="e">
        <f>IF(H26=Q25,C25,C27)</f>
        <v>#NAME?</v>
      </c>
      <c r="J26" s="62"/>
      <c r="K26" s="62"/>
      <c r="L26" s="70"/>
      <c r="M26" s="62"/>
      <c r="N26" s="63"/>
      <c r="O26" s="51"/>
      <c r="P26" s="64"/>
      <c r="Q26" s="94"/>
    </row>
    <row r="27" spans="1:17" s="54" customFormat="1" ht="18" customHeight="1">
      <c r="A27" s="55"/>
      <c r="B27" s="328" t="s">
        <v>185</v>
      </c>
      <c r="C27" s="328"/>
      <c r="D27" s="328"/>
      <c r="E27" s="328"/>
      <c r="F27" s="328"/>
      <c r="G27" s="60"/>
      <c r="H27" s="65"/>
      <c r="I27" s="66"/>
      <c r="J27" s="62"/>
      <c r="K27" s="62"/>
      <c r="L27" s="70"/>
      <c r="M27" s="62"/>
      <c r="N27" s="63"/>
      <c r="O27" s="51"/>
      <c r="P27" s="52" t="s">
        <v>27</v>
      </c>
      <c r="Q27" s="53" t="e">
        <f>jugador($F27)</f>
        <v>#NAME?</v>
      </c>
    </row>
    <row r="28" spans="1:17" s="54" customFormat="1" ht="18" customHeight="1">
      <c r="A28" s="55"/>
      <c r="B28" s="88" t="s">
        <v>27</v>
      </c>
      <c r="C28" s="68" t="s">
        <v>27</v>
      </c>
      <c r="D28" s="68" t="s">
        <v>27</v>
      </c>
      <c r="E28" s="68"/>
      <c r="F28" s="69"/>
      <c r="G28" s="60"/>
      <c r="H28" s="70"/>
      <c r="I28" s="66"/>
      <c r="J28" s="63" t="s">
        <v>187</v>
      </c>
      <c r="K28" s="71">
        <v>5951919</v>
      </c>
      <c r="L28" s="70"/>
      <c r="M28" s="62"/>
      <c r="N28" s="63"/>
      <c r="O28" s="51"/>
      <c r="P28" s="64"/>
      <c r="Q28" s="94"/>
    </row>
    <row r="29" spans="1:17" s="54" customFormat="1" ht="18" customHeight="1">
      <c r="A29" s="55"/>
      <c r="B29" s="88" t="s">
        <v>27</v>
      </c>
      <c r="C29" s="68" t="s">
        <v>27</v>
      </c>
      <c r="D29" s="68" t="s">
        <v>27</v>
      </c>
      <c r="E29" s="68"/>
      <c r="F29" s="69"/>
      <c r="G29" s="60"/>
      <c r="H29" s="72"/>
      <c r="I29" s="73"/>
      <c r="J29" s="65" t="s">
        <v>188</v>
      </c>
      <c r="K29" s="74"/>
      <c r="L29" s="70"/>
      <c r="M29" s="62"/>
      <c r="N29" s="63"/>
      <c r="O29" s="51"/>
      <c r="P29" s="52" t="s">
        <v>27</v>
      </c>
      <c r="Q29" s="53" t="e">
        <f>jugador($F29)</f>
        <v>#NAME?</v>
      </c>
    </row>
    <row r="30" spans="1:17" s="54" customFormat="1" ht="18" customHeight="1" thickBot="1">
      <c r="A30" s="55"/>
      <c r="B30" s="329" t="s">
        <v>35</v>
      </c>
      <c r="C30" s="329"/>
      <c r="D30" s="329"/>
      <c r="E30" s="329"/>
      <c r="F30" s="329"/>
      <c r="G30" s="60"/>
      <c r="H30" s="322" t="s">
        <v>187</v>
      </c>
      <c r="I30" s="75" t="e">
        <f>IF(H30=Q29,C29,C31)</f>
        <v>#NAME?</v>
      </c>
      <c r="J30" s="70"/>
      <c r="K30" s="74"/>
      <c r="L30" s="70"/>
      <c r="M30" s="62"/>
      <c r="N30" s="63"/>
      <c r="O30" s="51"/>
      <c r="P30" s="64"/>
      <c r="Q30" s="94"/>
    </row>
    <row r="31" spans="1:17" s="54" customFormat="1" ht="18" customHeight="1">
      <c r="A31" s="43">
        <v>7</v>
      </c>
      <c r="B31" s="95">
        <v>5948403</v>
      </c>
      <c r="C31" s="96">
        <v>5288</v>
      </c>
      <c r="D31" s="96">
        <v>0</v>
      </c>
      <c r="E31" s="46">
        <v>3</v>
      </c>
      <c r="F31" s="97" t="s">
        <v>36</v>
      </c>
      <c r="G31" s="98"/>
      <c r="H31" s="62"/>
      <c r="I31" s="66"/>
      <c r="J31" s="70"/>
      <c r="K31" s="74"/>
      <c r="L31" s="72">
        <v>0</v>
      </c>
      <c r="M31" s="82"/>
      <c r="N31" s="63"/>
      <c r="O31" s="51"/>
      <c r="P31" s="52" t="s">
        <v>27</v>
      </c>
      <c r="Q31" s="53" t="e">
        <f>jugador($F31)</f>
        <v>#NAME?</v>
      </c>
    </row>
    <row r="32" spans="1:17" s="54" customFormat="1" ht="18" customHeight="1">
      <c r="A32" s="55">
        <v>8</v>
      </c>
      <c r="B32" s="56">
        <v>5959905</v>
      </c>
      <c r="C32" s="57">
        <v>5868</v>
      </c>
      <c r="D32" s="57">
        <v>0</v>
      </c>
      <c r="E32" s="99"/>
      <c r="F32" s="59" t="s">
        <v>37</v>
      </c>
      <c r="G32" s="98"/>
      <c r="H32" s="63"/>
      <c r="I32" s="76"/>
      <c r="J32" s="70"/>
      <c r="K32" s="74"/>
      <c r="L32" s="322" t="s">
        <v>187</v>
      </c>
      <c r="M32" s="74">
        <v>5951919</v>
      </c>
      <c r="N32" s="62"/>
      <c r="O32" s="51"/>
      <c r="P32" s="64"/>
      <c r="Q32" s="94"/>
    </row>
    <row r="33" spans="1:17" s="54" customFormat="1" ht="18" customHeight="1" thickBot="1">
      <c r="A33" s="55">
        <v>9</v>
      </c>
      <c r="B33" s="83">
        <v>5968295</v>
      </c>
      <c r="C33" s="84">
        <v>0</v>
      </c>
      <c r="D33" s="84">
        <v>0</v>
      </c>
      <c r="E33" s="85"/>
      <c r="F33" s="86" t="s">
        <v>38</v>
      </c>
      <c r="G33" s="98"/>
      <c r="H33" s="63"/>
      <c r="I33" s="76"/>
      <c r="J33" s="70"/>
      <c r="K33" s="74"/>
      <c r="L33" s="62" t="s">
        <v>189</v>
      </c>
      <c r="M33" s="62"/>
      <c r="N33" s="63"/>
      <c r="O33" s="51"/>
      <c r="P33" s="52" t="s">
        <v>27</v>
      </c>
      <c r="Q33" s="53" t="e">
        <f>jugador($F33)</f>
        <v>#NAME?</v>
      </c>
    </row>
    <row r="34" spans="1:17" s="54" customFormat="1" ht="18" customHeight="1">
      <c r="A34" s="55"/>
      <c r="B34" s="88" t="s">
        <v>27</v>
      </c>
      <c r="C34" s="68" t="s">
        <v>27</v>
      </c>
      <c r="D34" s="68" t="s">
        <v>27</v>
      </c>
      <c r="E34" s="68"/>
      <c r="F34" s="69"/>
      <c r="G34" s="100"/>
      <c r="H34" s="313" t="s">
        <v>61</v>
      </c>
      <c r="I34" s="61" t="e">
        <f>IF(H34=Q33,C33,C35)</f>
        <v>#NAME?</v>
      </c>
      <c r="J34" s="70"/>
      <c r="K34" s="74"/>
      <c r="L34" s="63"/>
      <c r="M34" s="63"/>
      <c r="O34" s="51"/>
      <c r="P34" s="64"/>
      <c r="Q34" s="94"/>
    </row>
    <row r="35" spans="1:17" s="54" customFormat="1" ht="18" customHeight="1">
      <c r="A35" s="55"/>
      <c r="B35" s="67"/>
      <c r="C35" s="68"/>
      <c r="D35" s="68"/>
      <c r="E35" s="68"/>
      <c r="F35" s="69"/>
      <c r="G35" s="98"/>
      <c r="H35" s="70"/>
      <c r="I35" s="77"/>
      <c r="J35" s="72">
        <v>0</v>
      </c>
      <c r="K35" s="74"/>
      <c r="L35" s="63"/>
      <c r="M35" s="63"/>
      <c r="N35" s="63"/>
      <c r="O35" s="51"/>
      <c r="P35" s="52" t="s">
        <v>27</v>
      </c>
      <c r="Q35" s="53" t="e">
        <f>jugador($F35)</f>
        <v>#NAME?</v>
      </c>
    </row>
    <row r="36" spans="1:17" s="54" customFormat="1" ht="18" customHeight="1">
      <c r="A36" s="55"/>
      <c r="B36" s="328" t="s">
        <v>112</v>
      </c>
      <c r="C36" s="328"/>
      <c r="D36" s="328"/>
      <c r="E36" s="328"/>
      <c r="F36" s="328"/>
      <c r="G36" s="42"/>
      <c r="H36" s="70"/>
      <c r="I36" s="77"/>
      <c r="J36" s="322" t="s">
        <v>184</v>
      </c>
      <c r="K36" s="71">
        <v>5962114</v>
      </c>
      <c r="L36" s="62"/>
      <c r="M36" s="62"/>
      <c r="N36" s="63"/>
      <c r="O36" s="51"/>
      <c r="P36" s="64"/>
      <c r="Q36" s="94"/>
    </row>
    <row r="37" spans="1:17" s="54" customFormat="1" ht="18" customHeight="1">
      <c r="A37" s="55"/>
      <c r="B37" s="328" t="s">
        <v>113</v>
      </c>
      <c r="C37" s="328"/>
      <c r="D37" s="328"/>
      <c r="E37" s="328"/>
      <c r="F37" s="328"/>
      <c r="G37" s="42"/>
      <c r="H37" s="72"/>
      <c r="I37" s="82"/>
      <c r="J37" s="62"/>
      <c r="K37" s="62"/>
      <c r="L37" s="62"/>
      <c r="M37" s="62"/>
      <c r="N37" s="63"/>
      <c r="O37" s="51"/>
      <c r="P37" s="52" t="s">
        <v>27</v>
      </c>
      <c r="Q37" s="53" t="e">
        <f>jugador($F37)</f>
        <v>#NAME?</v>
      </c>
    </row>
    <row r="38" spans="1:17" s="54" customFormat="1" ht="18" customHeight="1">
      <c r="A38" s="55"/>
      <c r="B38" s="328" t="s">
        <v>183</v>
      </c>
      <c r="C38" s="328"/>
      <c r="D38" s="328"/>
      <c r="E38" s="328"/>
      <c r="F38" s="328"/>
      <c r="G38" s="42"/>
      <c r="H38" s="322" t="s">
        <v>184</v>
      </c>
      <c r="I38" s="87" t="e">
        <f>IF(#REF!=Q37,C37,C39)</f>
        <v>#REF!</v>
      </c>
      <c r="J38" s="62"/>
      <c r="K38" s="62"/>
      <c r="L38" s="62"/>
      <c r="M38" s="62"/>
      <c r="N38" s="63"/>
      <c r="O38" s="51"/>
      <c r="P38" s="64"/>
      <c r="Q38" s="94"/>
    </row>
    <row r="39" spans="1:17" s="54" customFormat="1" ht="18" customHeight="1">
      <c r="A39" s="43"/>
      <c r="B39" s="88" t="s">
        <v>27</v>
      </c>
      <c r="C39" s="68" t="s">
        <v>27</v>
      </c>
      <c r="D39" s="68" t="s">
        <v>27</v>
      </c>
      <c r="E39" s="68"/>
      <c r="F39" s="69"/>
      <c r="G39" s="42"/>
      <c r="H39" s="101"/>
      <c r="I39" s="101"/>
      <c r="J39" s="101"/>
      <c r="K39" s="101"/>
      <c r="L39" s="101"/>
      <c r="M39" s="101"/>
      <c r="N39" s="102"/>
      <c r="O39" s="51"/>
      <c r="P39" s="52" t="s">
        <v>27</v>
      </c>
      <c r="Q39" s="53" t="e">
        <f>jugador($F39)</f>
        <v>#NAME?</v>
      </c>
    </row>
    <row r="40" spans="1:17" ht="15.75" thickBot="1">
      <c r="A40" s="332" t="s">
        <v>39</v>
      </c>
      <c r="B40" s="332"/>
      <c r="C40" s="103"/>
      <c r="D40" s="103"/>
      <c r="E40" s="68"/>
      <c r="F40" s="103"/>
      <c r="H40" s="104"/>
      <c r="I40" s="104"/>
      <c r="J40" s="104"/>
      <c r="K40" s="104"/>
      <c r="L40" s="104"/>
      <c r="M40" s="104"/>
      <c r="N40" s="104"/>
      <c r="P40" s="54"/>
      <c r="Q40" s="106"/>
    </row>
    <row r="41" spans="1:15" s="112" customFormat="1" ht="9" customHeight="1">
      <c r="A41" s="333" t="s">
        <v>40</v>
      </c>
      <c r="B41" s="334"/>
      <c r="C41" s="334"/>
      <c r="D41" s="335"/>
      <c r="E41" s="108" t="s">
        <v>41</v>
      </c>
      <c r="F41" s="109" t="s">
        <v>42</v>
      </c>
      <c r="G41" s="108" t="s">
        <v>41</v>
      </c>
      <c r="H41" s="336" t="s">
        <v>43</v>
      </c>
      <c r="I41" s="337"/>
      <c r="J41" s="338"/>
      <c r="K41" s="110"/>
      <c r="L41" s="337" t="s">
        <v>44</v>
      </c>
      <c r="M41" s="337"/>
      <c r="N41" s="339"/>
      <c r="O41" s="111"/>
    </row>
    <row r="42" spans="1:15" s="112" customFormat="1" ht="9" customHeight="1" thickBot="1">
      <c r="A42" s="340">
        <v>42312</v>
      </c>
      <c r="B42" s="341"/>
      <c r="C42" s="341"/>
      <c r="D42" s="342"/>
      <c r="E42" s="113">
        <v>1</v>
      </c>
      <c r="F42" s="114" t="s">
        <v>26</v>
      </c>
      <c r="G42" s="115" t="s">
        <v>45</v>
      </c>
      <c r="H42" s="343"/>
      <c r="I42" s="330"/>
      <c r="J42" s="344"/>
      <c r="K42" s="116"/>
      <c r="L42" s="330"/>
      <c r="M42" s="330"/>
      <c r="N42" s="331"/>
      <c r="O42" s="111"/>
    </row>
    <row r="43" spans="1:15" s="112" customFormat="1" ht="9" customHeight="1">
      <c r="A43" s="361" t="s">
        <v>46</v>
      </c>
      <c r="B43" s="362"/>
      <c r="C43" s="362"/>
      <c r="D43" s="363"/>
      <c r="E43" s="117">
        <v>2</v>
      </c>
      <c r="F43" s="118" t="s">
        <v>31</v>
      </c>
      <c r="G43" s="117" t="s">
        <v>47</v>
      </c>
      <c r="H43" s="343"/>
      <c r="I43" s="330"/>
      <c r="J43" s="344"/>
      <c r="K43" s="116"/>
      <c r="L43" s="330"/>
      <c r="M43" s="330"/>
      <c r="N43" s="331"/>
      <c r="O43" s="111"/>
    </row>
    <row r="44" spans="1:15" s="112" customFormat="1" ht="9" customHeight="1" thickBot="1">
      <c r="A44" s="364" t="s">
        <v>48</v>
      </c>
      <c r="B44" s="365"/>
      <c r="C44" s="365"/>
      <c r="D44" s="366"/>
      <c r="E44" s="117">
        <v>3</v>
      </c>
      <c r="F44" s="118" t="s">
        <v>36</v>
      </c>
      <c r="G44" s="117" t="s">
        <v>49</v>
      </c>
      <c r="H44" s="343"/>
      <c r="I44" s="330"/>
      <c r="J44" s="344"/>
      <c r="K44" s="116"/>
      <c r="L44" s="330"/>
      <c r="M44" s="330"/>
      <c r="N44" s="331"/>
      <c r="O44" s="111"/>
    </row>
    <row r="45" spans="1:15" s="112" customFormat="1" ht="9" customHeight="1">
      <c r="A45" s="333" t="s">
        <v>50</v>
      </c>
      <c r="B45" s="334"/>
      <c r="C45" s="334"/>
      <c r="D45" s="335"/>
      <c r="E45" s="117"/>
      <c r="F45" s="118" t="s">
        <v>27</v>
      </c>
      <c r="G45" s="117"/>
      <c r="H45" s="343"/>
      <c r="I45" s="330"/>
      <c r="J45" s="344"/>
      <c r="K45" s="116"/>
      <c r="L45" s="330"/>
      <c r="M45" s="330"/>
      <c r="N45" s="331"/>
      <c r="O45" s="111"/>
    </row>
    <row r="46" spans="1:15" s="112" customFormat="1" ht="9" customHeight="1" thickBot="1">
      <c r="A46" s="358"/>
      <c r="B46" s="359"/>
      <c r="C46" s="359"/>
      <c r="D46" s="360"/>
      <c r="E46" s="119"/>
      <c r="F46" s="118" t="s">
        <v>27</v>
      </c>
      <c r="G46" s="117"/>
      <c r="H46" s="343"/>
      <c r="I46" s="330"/>
      <c r="J46" s="344"/>
      <c r="K46" s="116"/>
      <c r="L46" s="330"/>
      <c r="M46" s="330"/>
      <c r="N46" s="331"/>
      <c r="O46" s="111"/>
    </row>
    <row r="47" spans="1:15" s="112" customFormat="1" ht="9" customHeight="1">
      <c r="A47" s="333" t="s">
        <v>51</v>
      </c>
      <c r="B47" s="334"/>
      <c r="C47" s="334"/>
      <c r="D47" s="335"/>
      <c r="E47" s="117"/>
      <c r="F47" s="118" t="s">
        <v>27</v>
      </c>
      <c r="G47" s="117"/>
      <c r="H47" s="343"/>
      <c r="I47" s="330"/>
      <c r="J47" s="344"/>
      <c r="K47" s="116"/>
      <c r="L47" s="330"/>
      <c r="M47" s="330"/>
      <c r="N47" s="331"/>
      <c r="O47" s="111"/>
    </row>
    <row r="48" spans="1:15" s="112" customFormat="1" ht="9" customHeight="1">
      <c r="A48" s="346" t="s">
        <v>15</v>
      </c>
      <c r="B48" s="347"/>
      <c r="C48" s="347"/>
      <c r="D48" s="348"/>
      <c r="E48" s="117"/>
      <c r="F48" s="118" t="s">
        <v>27</v>
      </c>
      <c r="G48" s="117"/>
      <c r="H48" s="343"/>
      <c r="I48" s="330"/>
      <c r="J48" s="344"/>
      <c r="K48" s="116"/>
      <c r="L48" s="330"/>
      <c r="M48" s="330"/>
      <c r="N48" s="331"/>
      <c r="O48" s="111"/>
    </row>
    <row r="49" spans="1:15" s="112" customFormat="1" ht="13.5" thickBot="1">
      <c r="A49" s="350">
        <v>3208825</v>
      </c>
      <c r="B49" s="351"/>
      <c r="C49" s="351"/>
      <c r="D49" s="352"/>
      <c r="E49" s="120"/>
      <c r="F49" s="121"/>
      <c r="G49" s="122"/>
      <c r="H49" s="353"/>
      <c r="I49" s="354"/>
      <c r="J49" s="355"/>
      <c r="K49" s="123"/>
      <c r="L49" s="354"/>
      <c r="M49" s="354"/>
      <c r="N49" s="356"/>
      <c r="O49" s="111"/>
    </row>
    <row r="50" spans="2:15" s="112" customFormat="1" ht="15">
      <c r="B50" s="124" t="s">
        <v>52</v>
      </c>
      <c r="F50" s="125"/>
      <c r="G50" s="42"/>
      <c r="H50" s="125"/>
      <c r="I50" s="125"/>
      <c r="J50" s="126"/>
      <c r="K50" s="126"/>
      <c r="L50" s="357" t="s">
        <v>53</v>
      </c>
      <c r="M50" s="357"/>
      <c r="N50" s="357"/>
      <c r="O50" s="111"/>
    </row>
    <row r="51" spans="6:15" s="112" customFormat="1" ht="15">
      <c r="F51" s="127" t="s">
        <v>54</v>
      </c>
      <c r="G51" s="42"/>
      <c r="H51" s="345" t="s">
        <v>55</v>
      </c>
      <c r="I51" s="345"/>
      <c r="J51" s="345"/>
      <c r="K51" s="128"/>
      <c r="L51" s="125"/>
      <c r="M51" s="125"/>
      <c r="N51" s="126"/>
      <c r="O51" s="111"/>
    </row>
    <row r="52" ht="15">
      <c r="L52" s="130">
        <v>42329</v>
      </c>
    </row>
    <row r="55" ht="15"/>
    <row r="56" ht="15"/>
  </sheetData>
  <sheetProtection/>
  <mergeCells count="48">
    <mergeCell ref="L46:N46"/>
    <mergeCell ref="A43:D43"/>
    <mergeCell ref="H43:J43"/>
    <mergeCell ref="L43:N43"/>
    <mergeCell ref="A44:D44"/>
    <mergeCell ref="H44:J44"/>
    <mergeCell ref="A1:N1"/>
    <mergeCell ref="A49:D49"/>
    <mergeCell ref="H49:J49"/>
    <mergeCell ref="L49:N49"/>
    <mergeCell ref="L50:N50"/>
    <mergeCell ref="A45:D45"/>
    <mergeCell ref="H45:J45"/>
    <mergeCell ref="L45:N45"/>
    <mergeCell ref="A46:D46"/>
    <mergeCell ref="H46:J46"/>
    <mergeCell ref="H51:J51"/>
    <mergeCell ref="A47:D47"/>
    <mergeCell ref="H47:J47"/>
    <mergeCell ref="L47:N47"/>
    <mergeCell ref="A48:D48"/>
    <mergeCell ref="H48:J48"/>
    <mergeCell ref="L48:N48"/>
    <mergeCell ref="B37:F37"/>
    <mergeCell ref="L44:N44"/>
    <mergeCell ref="A40:B40"/>
    <mergeCell ref="A41:D41"/>
    <mergeCell ref="H41:J41"/>
    <mergeCell ref="L41:N41"/>
    <mergeCell ref="A42:D42"/>
    <mergeCell ref="H42:J42"/>
    <mergeCell ref="L42:N42"/>
    <mergeCell ref="B19:F19"/>
    <mergeCell ref="B25:F25"/>
    <mergeCell ref="B26:F26"/>
    <mergeCell ref="B27:F27"/>
    <mergeCell ref="B30:F30"/>
    <mergeCell ref="B36:F36"/>
    <mergeCell ref="A6:E6"/>
    <mergeCell ref="A2:N2"/>
    <mergeCell ref="A3:E3"/>
    <mergeCell ref="A4:E4"/>
    <mergeCell ref="A5:E5"/>
    <mergeCell ref="B38:F38"/>
    <mergeCell ref="B8:F8"/>
    <mergeCell ref="B14:F14"/>
    <mergeCell ref="B15:F15"/>
    <mergeCell ref="B16:F16"/>
  </mergeCells>
  <conditionalFormatting sqref="B20:F20 B22:F22 B33:F33 B9:D39 F9:G39 E9:E40">
    <cfRule type="expression" priority="81" dxfId="56" stopIfTrue="1">
      <formula>AND($E9&lt;=$N$9,$P9&gt;0,$E9&gt;0,$D9&lt;&gt;"LL",$D9&lt;&gt;"Alt")</formula>
    </cfRule>
  </conditionalFormatting>
  <conditionalFormatting sqref="E13 E9 E11 E15:E17 E19:E39">
    <cfRule type="expression" priority="80" dxfId="57" stopIfTrue="1">
      <formula>AND($E9&lt;=$N$9,$E9&gt;0,$P9&gt;0,$D9&lt;&gt;"LL",$D9&lt;&gt;"Alt")</formula>
    </cfRule>
  </conditionalFormatting>
  <conditionalFormatting sqref="E9">
    <cfRule type="expression" priority="79" dxfId="56" stopIfTrue="1">
      <formula>AND($E9&lt;=$N$9,$P9&gt;0,$E9&gt;0,$D9&lt;&gt;"LL",$D9&lt;&gt;"Alt")</formula>
    </cfRule>
  </conditionalFormatting>
  <conditionalFormatting sqref="E10">
    <cfRule type="expression" priority="78" dxfId="56" stopIfTrue="1">
      <formula>AND($E10&lt;=$N$9,$P10&gt;0,$E10&gt;0,$D10&lt;&gt;"LL",$D10&lt;&gt;"Alt")</formula>
    </cfRule>
  </conditionalFormatting>
  <conditionalFormatting sqref="B9:D9 F9">
    <cfRule type="expression" priority="32" dxfId="56" stopIfTrue="1">
      <formula>AND($E9&lt;=$N$9,$P9&gt;0,$E9&gt;0,$D9&lt;&gt;"LL",$D9&lt;&gt;"Alt")</formula>
    </cfRule>
  </conditionalFormatting>
  <conditionalFormatting sqref="E9">
    <cfRule type="expression" priority="31" dxfId="57" stopIfTrue="1">
      <formula>AND($E9&lt;=$N$9,$E9&gt;0,$P9&gt;0,$D9&lt;&gt;"LL",$D9&lt;&gt;"Alt")</formula>
    </cfRule>
  </conditionalFormatting>
  <conditionalFormatting sqref="E9">
    <cfRule type="expression" priority="30" dxfId="56" stopIfTrue="1">
      <formula>AND($E9&lt;=$N$9,$P9&gt;0,$E9&gt;0,$D9&lt;&gt;"LL",$D9&lt;&gt;"Alt")</formula>
    </cfRule>
  </conditionalFormatting>
  <conditionalFormatting sqref="E9">
    <cfRule type="expression" priority="29" dxfId="56" stopIfTrue="1">
      <formula>AND($E9&lt;=$N$9,$P9&gt;0,$E9&gt;0,$D9&lt;&gt;"LL",$D9&lt;&gt;"Alt")</formula>
    </cfRule>
  </conditionalFormatting>
  <conditionalFormatting sqref="F9 B9:D9 F20 B20:D20 F22 B22:D22 B33:D33 F33">
    <cfRule type="expression" priority="28" dxfId="56" stopIfTrue="1">
      <formula>AND($E9&lt;=$L$9,$M9&gt;0,$E9&gt;0,$D9&lt;&gt;"LL",$D9&lt;&gt;"Alt")</formula>
    </cfRule>
  </conditionalFormatting>
  <conditionalFormatting sqref="E9 E20 E22 E33">
    <cfRule type="expression" priority="27" dxfId="57" stopIfTrue="1">
      <formula>AND($E9&lt;=$L$9,$M9&gt;0,$D9&lt;&gt;"LL")</formula>
    </cfRule>
  </conditionalFormatting>
  <conditionalFormatting sqref="F31 B31:D31">
    <cfRule type="expression" priority="22" dxfId="56" stopIfTrue="1">
      <formula>AND($E31&lt;=$M$9,$E31&gt;0,$P31&gt;0,$D31&lt;&gt;"LL",$D31&lt;&gt;"Alt")</formula>
    </cfRule>
  </conditionalFormatting>
  <conditionalFormatting sqref="E31">
    <cfRule type="expression" priority="21" dxfId="57" stopIfTrue="1">
      <formula>AND($E31&lt;=$M$9,$P31&gt;0,$D31&lt;&gt;"LL",$D31&lt;&gt;"Alt")</formula>
    </cfRule>
  </conditionalFormatting>
  <conditionalFormatting sqref="B10:F10">
    <cfRule type="expression" priority="20" dxfId="56" stopIfTrue="1">
      <formula>AND($E2&lt;=$N$9,$P2&gt;0,$E2&gt;0,$D2&lt;&gt;"LL",$D2&lt;&gt;"Alt")</formula>
    </cfRule>
  </conditionalFormatting>
  <conditionalFormatting sqref="E10">
    <cfRule type="expression" priority="19" dxfId="57" stopIfTrue="1">
      <formula>AND($E2&lt;=$N$9,$E2&gt;0,$P2&gt;0,$D2&lt;&gt;"LL",$D2&lt;&gt;"Alt")</formula>
    </cfRule>
  </conditionalFormatting>
  <conditionalFormatting sqref="F10 B10:D10">
    <cfRule type="expression" priority="18" dxfId="56" stopIfTrue="1">
      <formula>AND($E2&lt;=$L$9,$M2&gt;0,$E2&gt;0,$D2&lt;&gt;"LL",$D2&lt;&gt;"Alt")</formula>
    </cfRule>
  </conditionalFormatting>
  <conditionalFormatting sqref="E10">
    <cfRule type="expression" priority="17" dxfId="57" stopIfTrue="1">
      <formula>AND($E2&lt;=$L$9,$M2&gt;0,$D2&lt;&gt;"LL")</formula>
    </cfRule>
  </conditionalFormatting>
  <conditionalFormatting sqref="B21:F21">
    <cfRule type="expression" priority="16" dxfId="56" stopIfTrue="1">
      <formula>AND($E30&lt;=$N$9,$P30&gt;0,$E30&gt;0,$D30&lt;&gt;"LL",$D30&lt;&gt;"Alt")</formula>
    </cfRule>
  </conditionalFormatting>
  <conditionalFormatting sqref="F21 B21:D21">
    <cfRule type="expression" priority="15" dxfId="56" stopIfTrue="1">
      <formula>AND($E30&lt;=$L$9,$M30&gt;0,$E30&gt;0,$D30&lt;&gt;"LL",$D30&lt;&gt;"Alt")</formula>
    </cfRule>
  </conditionalFormatting>
  <conditionalFormatting sqref="E21">
    <cfRule type="expression" priority="14" dxfId="57" stopIfTrue="1">
      <formula>AND($E30&lt;=$L$9,$M30&gt;0,$D30&lt;&gt;"LL")</formula>
    </cfRule>
  </conditionalFormatting>
  <conditionalFormatting sqref="B32:F32">
    <cfRule type="expression" priority="13" dxfId="56" stopIfTrue="1">
      <formula>AND($E42&lt;=$N$9,$P42&gt;0,$E42&gt;0,$D42&lt;&gt;"LL",$D42&lt;&gt;"Alt")</formula>
    </cfRule>
  </conditionalFormatting>
  <conditionalFormatting sqref="B32:D32 F32">
    <cfRule type="expression" priority="12" dxfId="56" stopIfTrue="1">
      <formula>AND($E42&lt;=$L$9,$M42&gt;0,$E42&gt;0,$D42&lt;&gt;"LL",$D42&lt;&gt;"Alt")</formula>
    </cfRule>
  </conditionalFormatting>
  <conditionalFormatting sqref="E32">
    <cfRule type="expression" priority="11" dxfId="57" stopIfTrue="1">
      <formula>AND($E42&lt;=$L$9,$M42&gt;0,$D42&lt;&gt;"LL")</formula>
    </cfRule>
  </conditionalFormatting>
  <conditionalFormatting sqref="B11:F11">
    <cfRule type="expression" priority="10" dxfId="56" stopIfTrue="1">
      <formula>AND($E11&lt;=$N$9,$P11&gt;0,$E11&gt;0,$D11&lt;&gt;"LL",$D11&lt;&gt;"Alt")</formula>
    </cfRule>
  </conditionalFormatting>
  <conditionalFormatting sqref="E11">
    <cfRule type="expression" priority="9" dxfId="57" stopIfTrue="1">
      <formula>AND($E11&lt;=$N$9,$E11&gt;0,$P11&gt;0,$D11&lt;&gt;"LL",$D11&lt;&gt;"Alt")</formula>
    </cfRule>
  </conditionalFormatting>
  <conditionalFormatting sqref="F11 B11:D11">
    <cfRule type="expression" priority="8" dxfId="56" stopIfTrue="1">
      <formula>AND($E11&lt;=$L$9,$M11&gt;0,$E11&gt;0,$D11&lt;&gt;"LL",$D11&lt;&gt;"Alt")</formula>
    </cfRule>
  </conditionalFormatting>
  <conditionalFormatting sqref="E11">
    <cfRule type="expression" priority="7" dxfId="57" stopIfTrue="1">
      <formula>AND($E11&lt;=$L$9,$M11&gt;0,$D11&lt;&gt;"LL")</formula>
    </cfRule>
  </conditionalFormatting>
  <printOptions horizontalCentered="1" verticalCentered="1"/>
  <pageMargins left="0" right="0" top="0" bottom="0" header="0" footer="0"/>
  <pageSetup fitToHeight="1" fitToWidth="1"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showGridLines="0" showZeros="0" zoomScalePageLayoutView="0" workbookViewId="0" topLeftCell="A1">
      <selection activeCell="A1" sqref="A1:M1"/>
    </sheetView>
  </sheetViews>
  <sheetFormatPr defaultColWidth="9.140625" defaultRowHeight="15"/>
  <cols>
    <col min="1" max="1" width="2.7109375" style="199" bestFit="1" customWidth="1"/>
    <col min="2" max="2" width="7.57421875" style="199" bestFit="1" customWidth="1"/>
    <col min="3" max="3" width="5.28125" style="199" customWidth="1"/>
    <col min="4" max="4" width="4.00390625" style="199" customWidth="1"/>
    <col min="5" max="5" width="2.8515625" style="199" customWidth="1"/>
    <col min="6" max="6" width="24.7109375" style="199" bestFit="1" customWidth="1"/>
    <col min="7" max="7" width="13.7109375" style="216" customWidth="1"/>
    <col min="8" max="8" width="16.8515625" style="216" hidden="1" customWidth="1"/>
    <col min="9" max="9" width="13.7109375" style="216" customWidth="1"/>
    <col min="10" max="10" width="14.7109375" style="216" hidden="1" customWidth="1"/>
    <col min="11" max="11" width="13.7109375" style="216" customWidth="1"/>
    <col min="12" max="12" width="14.8515625" style="216" hidden="1" customWidth="1"/>
    <col min="13" max="13" width="13.7109375" style="216" customWidth="1"/>
    <col min="14" max="14" width="6.57421875" style="198" hidden="1" customWidth="1"/>
    <col min="15" max="15" width="9.57421875" style="199" hidden="1" customWidth="1"/>
    <col min="16" max="16" width="19.421875" style="199" hidden="1" customWidth="1"/>
    <col min="17" max="16384" width="9.140625" style="199" customWidth="1"/>
  </cols>
  <sheetData>
    <row r="1" spans="1:14" s="132" customFormat="1" ht="25.5">
      <c r="A1" s="349" t="str">
        <f>('[1]Prep Torneo'!A5)</f>
        <v>XXIV MEMORIAL HERMANO TARSICIO</v>
      </c>
      <c r="B1" s="349"/>
      <c r="C1" s="349"/>
      <c r="D1" s="349"/>
      <c r="E1" s="349"/>
      <c r="F1" s="349"/>
      <c r="G1" s="349"/>
      <c r="H1" s="349"/>
      <c r="I1" s="349"/>
      <c r="J1" s="349"/>
      <c r="K1" s="349"/>
      <c r="L1" s="349"/>
      <c r="M1" s="349"/>
      <c r="N1" s="131"/>
    </row>
    <row r="2" spans="1:14" s="134" customFormat="1" ht="12.75">
      <c r="A2" s="368" t="s">
        <v>0</v>
      </c>
      <c r="B2" s="368"/>
      <c r="C2" s="368"/>
      <c r="D2" s="368"/>
      <c r="E2" s="368"/>
      <c r="F2" s="368"/>
      <c r="G2" s="368"/>
      <c r="H2" s="368"/>
      <c r="I2" s="368"/>
      <c r="J2" s="368"/>
      <c r="K2" s="368"/>
      <c r="L2" s="368"/>
      <c r="M2" s="368"/>
      <c r="N2" s="133"/>
    </row>
    <row r="3" spans="1:14" s="140" customFormat="1" ht="9" customHeight="1">
      <c r="A3" s="369" t="s">
        <v>1</v>
      </c>
      <c r="B3" s="369"/>
      <c r="C3" s="369"/>
      <c r="D3" s="369"/>
      <c r="E3" s="369"/>
      <c r="F3" s="135" t="s">
        <v>2</v>
      </c>
      <c r="G3" s="135" t="s">
        <v>3</v>
      </c>
      <c r="H3" s="135"/>
      <c r="I3" s="136"/>
      <c r="J3" s="136"/>
      <c r="K3" s="135" t="s">
        <v>4</v>
      </c>
      <c r="L3" s="137"/>
      <c r="M3" s="138"/>
      <c r="N3" s="139"/>
    </row>
    <row r="4" spans="1:16" s="147" customFormat="1" ht="11.25">
      <c r="A4" s="370">
        <f>('[1]Prep Torneo'!$A$7)</f>
        <v>42310</v>
      </c>
      <c r="B4" s="370"/>
      <c r="C4" s="370"/>
      <c r="D4" s="370"/>
      <c r="E4" s="370"/>
      <c r="F4" s="141" t="str">
        <f>('[1]Prep Torneo'!$B$7)</f>
        <v>ILLES BALEARS</v>
      </c>
      <c r="G4" s="142" t="str">
        <f>Ciudad</f>
        <v>PALMA</v>
      </c>
      <c r="H4" s="142"/>
      <c r="I4" s="143"/>
      <c r="J4" s="143"/>
      <c r="K4" s="141" t="str">
        <f>('[1]Prep Torneo'!$D$7)</f>
        <v>C.T. LA SALLE</v>
      </c>
      <c r="L4" s="144"/>
      <c r="M4" s="145"/>
      <c r="N4" s="146"/>
      <c r="P4" s="148" t="str">
        <f>Habil</f>
        <v>Si</v>
      </c>
    </row>
    <row r="5" spans="1:16" s="140" customFormat="1" ht="9">
      <c r="A5" s="369" t="s">
        <v>8</v>
      </c>
      <c r="B5" s="369"/>
      <c r="C5" s="369"/>
      <c r="D5" s="369"/>
      <c r="E5" s="369"/>
      <c r="F5" s="149" t="s">
        <v>9</v>
      </c>
      <c r="G5" s="136" t="s">
        <v>10</v>
      </c>
      <c r="H5" s="136"/>
      <c r="I5" s="136"/>
      <c r="J5" s="136"/>
      <c r="K5" s="150" t="s">
        <v>11</v>
      </c>
      <c r="L5" s="151"/>
      <c r="M5" s="138"/>
      <c r="N5" s="139"/>
      <c r="P5" s="152"/>
    </row>
    <row r="6" spans="1:16" s="147" customFormat="1" ht="12" thickBot="1">
      <c r="A6" s="367" t="str">
        <f>('[1]Prep Torneo'!$A$9)</f>
        <v>NO</v>
      </c>
      <c r="B6" s="367"/>
      <c r="C6" s="367"/>
      <c r="D6" s="367"/>
      <c r="E6" s="367"/>
      <c r="F6" s="153" t="str">
        <f>('[1]Prep Torneo'!$B$9)</f>
        <v>Alevín</v>
      </c>
      <c r="G6" s="153" t="str">
        <f>('[1]Prep Torneo'!$C$9)</f>
        <v>Femenino</v>
      </c>
      <c r="H6" s="153"/>
      <c r="I6" s="154"/>
      <c r="J6" s="154"/>
      <c r="K6" s="155" t="str">
        <f>CONCATENATE('[1]Prep Torneo'!$D$9," ",'[1]Prep Torneo'!$E$9)</f>
        <v>PEP JORDI MATAS RAMIS</v>
      </c>
      <c r="L6" s="156"/>
      <c r="M6" s="145"/>
      <c r="N6" s="146"/>
      <c r="P6" s="148" t="s">
        <v>16</v>
      </c>
    </row>
    <row r="7" spans="1:16" s="37" customFormat="1" ht="9">
      <c r="A7" s="31"/>
      <c r="B7" s="32" t="s">
        <v>17</v>
      </c>
      <c r="C7" s="33" t="s">
        <v>18</v>
      </c>
      <c r="D7" s="33" t="s">
        <v>19</v>
      </c>
      <c r="E7" s="32" t="s">
        <v>20</v>
      </c>
      <c r="F7" s="33" t="str">
        <f>IF(G6="Femenino","Jugadora","Jugador")</f>
        <v>Jugadora</v>
      </c>
      <c r="G7" s="33" t="s">
        <v>22</v>
      </c>
      <c r="H7" s="33"/>
      <c r="I7" s="33" t="s">
        <v>23</v>
      </c>
      <c r="J7" s="33"/>
      <c r="K7" s="33" t="s">
        <v>24</v>
      </c>
      <c r="L7" s="34"/>
      <c r="M7" s="35"/>
      <c r="N7" s="36"/>
      <c r="P7" s="38"/>
    </row>
    <row r="8" spans="1:16" s="37" customFormat="1" ht="7.5" customHeight="1">
      <c r="A8" s="39"/>
      <c r="B8" s="157"/>
      <c r="C8" s="41"/>
      <c r="D8" s="41"/>
      <c r="E8" s="158"/>
      <c r="F8" s="40"/>
      <c r="G8" s="41"/>
      <c r="H8" s="41"/>
      <c r="I8" s="41"/>
      <c r="J8" s="41"/>
      <c r="K8" s="41"/>
      <c r="L8" s="41"/>
      <c r="M8" s="41"/>
      <c r="N8" s="36"/>
      <c r="P8" s="38"/>
    </row>
    <row r="9" spans="1:16" s="167" customFormat="1" ht="18" customHeight="1">
      <c r="A9" s="159">
        <v>1</v>
      </c>
      <c r="B9" s="160">
        <f>IF($E9="","",VLOOKUP($E9,'[1]Prep Sorteo'!$A$7:$M$70,4,FALSE))</f>
        <v>5934725</v>
      </c>
      <c r="C9" s="161">
        <f>IF($E9="","",VLOOKUP($E9,'[1]Prep Sorteo'!$A$7:$M$70,9,FALSE))</f>
        <v>0</v>
      </c>
      <c r="D9" s="161">
        <f>IF($E9="","",VLOOKUP($E9,'[1]Prep Sorteo'!$A$7:$M$70,11,FALSE))</f>
        <v>0</v>
      </c>
      <c r="E9" s="162">
        <v>1</v>
      </c>
      <c r="F9" s="163" t="str">
        <f>IF(ISBLANK($E9),"Bye",IF(VLOOKUP($E9,'[1]Prep Sorteo'!$A$7:$M$70,2,FALSE)="ZZZ","",CONCATENATE(VLOOKUP($E9,'[1]Prep Sorteo'!$A$7:$M$70,2,FALSE),", ",VLOOKUP($E9,'[1]Prep Sorteo'!$A$7:$M$70,3,FALSE))))</f>
        <v>MARIA LUTAI, LARA</v>
      </c>
      <c r="G9" s="164"/>
      <c r="H9" s="164"/>
      <c r="I9" s="164"/>
      <c r="J9" s="164"/>
      <c r="K9" s="164"/>
      <c r="L9" s="164"/>
      <c r="M9" s="165">
        <f>'[1]Prep Sorteo'!G3</f>
        <v>4</v>
      </c>
      <c r="N9" s="166"/>
      <c r="O9" s="52">
        <f>IF($E9="","",VLOOKUP($E9,'[1]Prep Sorteo'!$A$7:$M$71,10,FALSE))</f>
        <v>62</v>
      </c>
      <c r="P9" s="53" t="e">
        <f>jugador($F9)</f>
        <v>#NAME?</v>
      </c>
    </row>
    <row r="10" spans="1:16" s="167" customFormat="1" ht="18" customHeight="1">
      <c r="A10" s="168"/>
      <c r="B10" s="169"/>
      <c r="C10" s="170"/>
      <c r="D10" s="170"/>
      <c r="E10" s="171"/>
      <c r="F10" s="172"/>
      <c r="G10" s="173" t="s">
        <v>56</v>
      </c>
      <c r="H10" s="174" t="e">
        <f>IF(G10=P9,B9,B11)</f>
        <v>#NAME?</v>
      </c>
      <c r="I10" s="175"/>
      <c r="J10" s="175"/>
      <c r="K10" s="176"/>
      <c r="L10" s="176"/>
      <c r="M10" s="176"/>
      <c r="N10" s="166"/>
      <c r="O10" s="64"/>
      <c r="P10" s="53"/>
    </row>
    <row r="11" spans="1:16" s="167" customFormat="1" ht="18" customHeight="1">
      <c r="A11" s="168">
        <v>2</v>
      </c>
      <c r="B11" s="160">
        <f>IF($E11="","",VLOOKUP($E11,'[1]Prep Sorteo'!$A$7:$M$70,4,FALSE))</f>
      </c>
      <c r="C11" s="161">
        <f>IF($E11="","",VLOOKUP($E11,'[1]Prep Sorteo'!$A$7:$M$70,9,FALSE))</f>
      </c>
      <c r="D11" s="161">
        <f>IF($E11="","",VLOOKUP($E11,'[1]Prep Sorteo'!$A$7:$M$70,11,FALSE))</f>
      </c>
      <c r="E11" s="162"/>
      <c r="F11" s="177" t="str">
        <f>IF(ISBLANK($E11),"Bye",IF(VLOOKUP($E11,'[1]Prep Sorteo'!$A$7:$M$70,2,FALSE)="ZZZ","",CONCATENATE(VLOOKUP($E11,'[1]Prep Sorteo'!$A$7:$M$70,2,FALSE),", ",VLOOKUP($E11,'[1]Prep Sorteo'!$A$7:$M$70,3,FALSE))))</f>
        <v>Bye</v>
      </c>
      <c r="G11" s="178"/>
      <c r="H11" s="179"/>
      <c r="I11" s="175"/>
      <c r="J11" s="175"/>
      <c r="K11" s="176"/>
      <c r="L11" s="176"/>
      <c r="M11" s="176"/>
      <c r="N11" s="166"/>
      <c r="O11" s="52">
        <f>IF($E11="","",VLOOKUP($E11,'[1]Prep Sorteo'!$A$7:$M$71,10,FALSE))</f>
      </c>
      <c r="P11" s="53" t="e">
        <f>jugador($F11)</f>
        <v>#NAME?</v>
      </c>
    </row>
    <row r="12" spans="1:16" s="167" customFormat="1" ht="18" customHeight="1">
      <c r="A12" s="168"/>
      <c r="B12" s="169"/>
      <c r="C12" s="170"/>
      <c r="D12" s="170"/>
      <c r="E12" s="180"/>
      <c r="F12" s="181"/>
      <c r="G12" s="182"/>
      <c r="H12" s="179"/>
      <c r="I12" s="183" t="s">
        <v>114</v>
      </c>
      <c r="J12" s="71" t="e">
        <f>IF(I12=G10,H10,H14)</f>
        <v>#REF!</v>
      </c>
      <c r="K12" s="175"/>
      <c r="L12" s="175"/>
      <c r="M12" s="176"/>
      <c r="N12" s="166"/>
      <c r="O12" s="64"/>
      <c r="P12" s="53"/>
    </row>
    <row r="13" spans="1:16" s="167" customFormat="1" ht="18" customHeight="1">
      <c r="A13" s="168">
        <v>3</v>
      </c>
      <c r="B13" s="160">
        <f>IF($E13="","",VLOOKUP($E13,'[1]Prep Sorteo'!$A$7:$M$70,4,FALSE))</f>
        <v>5927960</v>
      </c>
      <c r="C13" s="161">
        <f>IF($E13="","",VLOOKUP($E13,'[1]Prep Sorteo'!$A$7:$M$70,9,FALSE))</f>
        <v>2948</v>
      </c>
      <c r="D13" s="161">
        <f>IF($E13="","",VLOOKUP($E13,'[1]Prep Sorteo'!$A$7:$M$70,11,FALSE))</f>
        <v>0</v>
      </c>
      <c r="E13" s="162">
        <v>7</v>
      </c>
      <c r="F13" s="163" t="str">
        <f>IF(ISBLANK($E13),"Bye",IF(VLOOKUP($E13,'[1]Prep Sorteo'!$A$7:$M$70,2,FALSE)="ZZZ","",CONCATENATE(VLOOKUP($E13,'[1]Prep Sorteo'!$A$7:$M$70,2,FALSE),", ",VLOOKUP($E13,'[1]Prep Sorteo'!$A$7:$M$70,3,FALSE))))</f>
        <v>FERNANDEZ MOLINA, AINA</v>
      </c>
      <c r="G13" s="184" t="str">
        <f>G10</f>
        <v>MARIA L.</v>
      </c>
      <c r="H13" s="185"/>
      <c r="I13" s="178" t="s">
        <v>195</v>
      </c>
      <c r="J13" s="74"/>
      <c r="K13" s="175"/>
      <c r="L13" s="175"/>
      <c r="M13" s="176"/>
      <c r="N13" s="166"/>
      <c r="O13" s="52">
        <f>IF($E13="","",VLOOKUP($E13,'[1]Prep Sorteo'!$A$7:$M$71,10,FALSE))</f>
        <v>18</v>
      </c>
      <c r="P13" s="53" t="e">
        <f>jugador($F13)</f>
        <v>#NAME?</v>
      </c>
    </row>
    <row r="14" spans="1:16" s="167" customFormat="1" ht="18" customHeight="1">
      <c r="A14" s="168"/>
      <c r="B14" s="169"/>
      <c r="C14" s="170"/>
      <c r="D14" s="170"/>
      <c r="E14" s="180"/>
      <c r="F14" s="172"/>
      <c r="G14" s="314" t="s">
        <v>114</v>
      </c>
      <c r="H14" s="187" t="e">
        <f>IF(#REF!=P13,B13,B15)</f>
        <v>#REF!</v>
      </c>
      <c r="I14" s="182"/>
      <c r="J14" s="74"/>
      <c r="K14" s="175"/>
      <c r="L14" s="175"/>
      <c r="N14" s="166"/>
      <c r="O14" s="64"/>
      <c r="P14" s="53"/>
    </row>
    <row r="15" spans="1:16" s="167" customFormat="1" ht="18" customHeight="1">
      <c r="A15" s="168">
        <v>4</v>
      </c>
      <c r="B15" s="160">
        <f>IF($E15="","",VLOOKUP($E15,'[1]Prep Sorteo'!$A$7:$M$70,4,FALSE))</f>
        <v>5944013</v>
      </c>
      <c r="C15" s="161">
        <f>IF($E15="","",VLOOKUP($E15,'[1]Prep Sorteo'!$A$7:$M$70,9,FALSE))</f>
        <v>2572</v>
      </c>
      <c r="D15" s="161">
        <f>IF($E15="","",VLOOKUP($E15,'[1]Prep Sorteo'!$A$7:$M$70,11,FALSE))</f>
        <v>0</v>
      </c>
      <c r="E15" s="162">
        <v>6</v>
      </c>
      <c r="F15" s="177" t="str">
        <f>IF(ISBLANK($E15),"Bye",IF(VLOOKUP($E15,'[1]Prep Sorteo'!$A$7:$M$70,2,FALSE)="ZZZ","",CONCATENATE(VLOOKUP($E15,'[1]Prep Sorteo'!$A$7:$M$70,2,FALSE),", ",VLOOKUP($E15,'[1]Prep Sorteo'!$A$7:$M$70,3,FALSE))))</f>
        <v>GARVI WOLLSTEIN, AROA</v>
      </c>
      <c r="G15" s="175" t="s">
        <v>115</v>
      </c>
      <c r="H15" s="179"/>
      <c r="I15" s="182"/>
      <c r="J15" s="74"/>
      <c r="K15" s="175"/>
      <c r="L15" s="175"/>
      <c r="N15" s="166"/>
      <c r="O15" s="52">
        <f>IF($E15="","",VLOOKUP($E15,'[1]Prep Sorteo'!$A$7:$M$71,10,FALSE))</f>
        <v>25</v>
      </c>
      <c r="P15" s="53" t="e">
        <f>jugador($F15)</f>
        <v>#NAME?</v>
      </c>
    </row>
    <row r="16" spans="1:16" s="167" customFormat="1" ht="18" customHeight="1">
      <c r="A16" s="168"/>
      <c r="B16" s="169"/>
      <c r="C16" s="170"/>
      <c r="D16" s="170"/>
      <c r="E16" s="171"/>
      <c r="F16" s="181"/>
      <c r="G16" s="176"/>
      <c r="H16" s="188"/>
      <c r="I16" s="182"/>
      <c r="J16" s="74"/>
      <c r="K16" s="183" t="s">
        <v>57</v>
      </c>
      <c r="L16" s="74" t="e">
        <f>IF(K16=I12,J12,J20)</f>
        <v>#NAME?</v>
      </c>
      <c r="M16" s="175"/>
      <c r="N16" s="166"/>
      <c r="O16" s="64"/>
      <c r="P16" s="53"/>
    </row>
    <row r="17" spans="1:16" s="167" customFormat="1" ht="18" customHeight="1">
      <c r="A17" s="159">
        <v>5</v>
      </c>
      <c r="B17" s="160">
        <f>IF($E17="","",VLOOKUP($E17,'[1]Prep Sorteo'!$A$7:$M$70,4,FALSE))</f>
        <v>5933842</v>
      </c>
      <c r="C17" s="161">
        <f>IF($E17="","",VLOOKUP($E17,'[1]Prep Sorteo'!$A$7:$M$70,9,FALSE))</f>
        <v>1976</v>
      </c>
      <c r="D17" s="161">
        <f>IF($E17="","",VLOOKUP($E17,'[1]Prep Sorteo'!$A$7:$M$70,11,FALSE))</f>
        <v>0</v>
      </c>
      <c r="E17" s="162">
        <v>3</v>
      </c>
      <c r="F17" s="163" t="str">
        <f>IF(ISBLANK($E17),"Bye",IF(VLOOKUP($E17,'[1]Prep Sorteo'!$A$7:$M$70,2,FALSE)="ZZZ","",CONCATENATE(VLOOKUP($E17,'[1]Prep Sorteo'!$A$7:$M$70,2,FALSE),", ",VLOOKUP($E17,'[1]Prep Sorteo'!$A$7:$M$70,3,FALSE))))</f>
        <v>DOLS BAUZA, SARA</v>
      </c>
      <c r="G17" s="176"/>
      <c r="H17" s="188"/>
      <c r="I17" s="182"/>
      <c r="J17" s="74"/>
      <c r="K17" s="178" t="s">
        <v>196</v>
      </c>
      <c r="L17" s="175"/>
      <c r="M17" s="176"/>
      <c r="N17" s="166"/>
      <c r="O17" s="52">
        <f>IF($E17="","",VLOOKUP($E17,'[1]Prep Sorteo'!$A$7:$M$71,10,FALSE))</f>
        <v>43</v>
      </c>
      <c r="P17" s="53" t="e">
        <f>jugador($F17)</f>
        <v>#NAME?</v>
      </c>
    </row>
    <row r="18" spans="1:16" s="167" customFormat="1" ht="18" customHeight="1">
      <c r="A18" s="168"/>
      <c r="B18" s="169"/>
      <c r="C18" s="170"/>
      <c r="D18" s="170"/>
      <c r="E18" s="171"/>
      <c r="F18" s="172"/>
      <c r="G18" s="173" t="s">
        <v>57</v>
      </c>
      <c r="H18" s="174" t="e">
        <f>IF(G18=P17,B17,B19)</f>
        <v>#NAME?</v>
      </c>
      <c r="I18" s="182"/>
      <c r="J18" s="74"/>
      <c r="K18" s="182"/>
      <c r="L18" s="175"/>
      <c r="M18" s="176"/>
      <c r="N18" s="166"/>
      <c r="O18" s="64"/>
      <c r="P18" s="53"/>
    </row>
    <row r="19" spans="1:16" s="167" customFormat="1" ht="18" customHeight="1">
      <c r="A19" s="168">
        <v>6</v>
      </c>
      <c r="B19" s="160">
        <f>IF($E19="","",VLOOKUP($E19,'[1]Prep Sorteo'!$A$7:$M$70,4,FALSE))</f>
      </c>
      <c r="C19" s="161">
        <f>IF($E19="","",VLOOKUP($E19,'[1]Prep Sorteo'!$A$7:$M$70,9,FALSE))</f>
      </c>
      <c r="D19" s="161">
        <f>IF($E19="","",VLOOKUP($E19,'[1]Prep Sorteo'!$A$7:$M$70,11,FALSE))</f>
      </c>
      <c r="E19" s="162"/>
      <c r="F19" s="177" t="str">
        <f>IF(ISBLANK($E19),"Bye",IF(VLOOKUP($E19,'[1]Prep Sorteo'!$A$7:$M$70,2,FALSE)="ZZZ","",CONCATENATE(VLOOKUP($E19,'[1]Prep Sorteo'!$A$7:$M$70,2,FALSE),", ",VLOOKUP($E19,'[1]Prep Sorteo'!$A$7:$M$70,3,FALSE))))</f>
        <v>Bye</v>
      </c>
      <c r="G19" s="178"/>
      <c r="H19" s="189"/>
      <c r="I19" s="184" t="str">
        <f>I12</f>
        <v>GARVI A.</v>
      </c>
      <c r="J19" s="74"/>
      <c r="K19" s="182"/>
      <c r="L19" s="175"/>
      <c r="M19" s="176"/>
      <c r="N19" s="166"/>
      <c r="O19" s="52">
        <f>IF($E19="","",VLOOKUP($E19,'[1]Prep Sorteo'!$A$7:$M$71,10,FALSE))</f>
      </c>
      <c r="P19" s="53" t="e">
        <f>jugador($F19)</f>
        <v>#NAME?</v>
      </c>
    </row>
    <row r="20" spans="1:16" s="167" customFormat="1" ht="18" customHeight="1">
      <c r="A20" s="168"/>
      <c r="B20" s="169"/>
      <c r="C20" s="170"/>
      <c r="D20" s="170"/>
      <c r="E20" s="180"/>
      <c r="F20" s="181"/>
      <c r="G20" s="182"/>
      <c r="H20" s="189"/>
      <c r="I20" s="186" t="s">
        <v>57</v>
      </c>
      <c r="J20" s="71" t="e">
        <f>IF(I20=G18,H18,H22)</f>
        <v>#NAME?</v>
      </c>
      <c r="K20" s="182"/>
      <c r="L20" s="175"/>
      <c r="M20" s="176"/>
      <c r="N20" s="166"/>
      <c r="O20" s="64"/>
      <c r="P20" s="53"/>
    </row>
    <row r="21" spans="1:16" s="167" customFormat="1" ht="18" customHeight="1">
      <c r="A21" s="168">
        <v>7</v>
      </c>
      <c r="B21" s="160">
        <f>IF($E21="","",VLOOKUP($E21,'[1]Prep Sorteo'!$A$7:$M$70,4,FALSE))</f>
        <v>5921615</v>
      </c>
      <c r="C21" s="161">
        <f>IF($E21="","",VLOOKUP($E21,'[1]Prep Sorteo'!$A$7:$M$70,9,FALSE))</f>
        <v>3411</v>
      </c>
      <c r="D21" s="161">
        <f>IF($E21="","",VLOOKUP($E21,'[1]Prep Sorteo'!$A$7:$M$70,11,FALSE))</f>
        <v>0</v>
      </c>
      <c r="E21" s="162">
        <v>9</v>
      </c>
      <c r="F21" s="163" t="str">
        <f>IF(ISBLANK($E21),"Bye",IF(VLOOKUP($E21,'[1]Prep Sorteo'!$A$7:$M$70,2,FALSE)="ZZZ","",CONCATENATE(VLOOKUP($E21,'[1]Prep Sorteo'!$A$7:$M$70,2,FALSE),", ",VLOOKUP($E21,'[1]Prep Sorteo'!$A$7:$M$70,3,FALSE))))</f>
        <v>TOMAS NADAL, EULALIA</v>
      </c>
      <c r="G21" s="184" t="str">
        <f>G18</f>
        <v>DOLS S.</v>
      </c>
      <c r="H21" s="190"/>
      <c r="I21" s="175" t="s">
        <v>115</v>
      </c>
      <c r="J21" s="175"/>
      <c r="K21" s="182"/>
      <c r="L21" s="175"/>
      <c r="M21" s="176"/>
      <c r="N21" s="166"/>
      <c r="O21" s="52">
        <f>IF($E21="","",VLOOKUP($E21,'[1]Prep Sorteo'!$A$7:$M$71,10,FALSE))</f>
        <v>12</v>
      </c>
      <c r="P21" s="53" t="e">
        <f>jugador($F21)</f>
        <v>#NAME?</v>
      </c>
    </row>
    <row r="22" spans="1:16" s="167" customFormat="1" ht="18" customHeight="1">
      <c r="A22" s="168"/>
      <c r="B22" s="169"/>
      <c r="C22" s="170"/>
      <c r="D22" s="170"/>
      <c r="E22" s="180"/>
      <c r="F22" s="172"/>
      <c r="G22" s="314" t="s">
        <v>116</v>
      </c>
      <c r="H22" s="191" t="e">
        <f>IF(#REF!=P21,B21,B23)</f>
        <v>#REF!</v>
      </c>
      <c r="I22" s="175"/>
      <c r="J22" s="175"/>
      <c r="K22" s="182"/>
      <c r="L22" s="175"/>
      <c r="M22" s="176"/>
      <c r="N22" s="166"/>
      <c r="O22" s="64"/>
      <c r="P22" s="53"/>
    </row>
    <row r="23" spans="1:16" s="167" customFormat="1" ht="18" customHeight="1">
      <c r="A23" s="168">
        <v>8</v>
      </c>
      <c r="B23" s="160">
        <f>IF($E23="","",VLOOKUP($E23,'[1]Prep Sorteo'!$A$7:$M$70,4,FALSE))</f>
        <v>5933834</v>
      </c>
      <c r="C23" s="161">
        <f>IF($E23="","",VLOOKUP($E23,'[1]Prep Sorteo'!$A$7:$M$70,9,FALSE))</f>
        <v>2446</v>
      </c>
      <c r="D23" s="161">
        <f>IF($E23="","",VLOOKUP($E23,'[1]Prep Sorteo'!$A$7:$M$70,11,FALSE))</f>
        <v>0</v>
      </c>
      <c r="E23" s="162">
        <v>5</v>
      </c>
      <c r="F23" s="177" t="str">
        <f>IF(ISBLANK($E23),"Bye",IF(VLOOKUP($E23,'[1]Prep Sorteo'!$A$7:$M$70,2,FALSE)="ZZZ","",CONCATENATE(VLOOKUP($E23,'[1]Prep Sorteo'!$A$7:$M$70,2,FALSE),", ",VLOOKUP($E23,'[1]Prep Sorteo'!$A$7:$M$70,3,FALSE))))</f>
        <v>DOLS BAUZA, PAULA</v>
      </c>
      <c r="G23" s="175" t="s">
        <v>117</v>
      </c>
      <c r="H23" s="179"/>
      <c r="I23" s="175"/>
      <c r="J23" s="175"/>
      <c r="K23" s="182"/>
      <c r="L23" s="175"/>
      <c r="M23" s="176"/>
      <c r="N23" s="166"/>
      <c r="O23" s="52">
        <f>IF($E23="","",VLOOKUP($E23,'[1]Prep Sorteo'!$A$7:$M$71,10,FALSE))</f>
        <v>28</v>
      </c>
      <c r="P23" s="53" t="e">
        <f>jugador($F23)</f>
        <v>#NAME?</v>
      </c>
    </row>
    <row r="24" spans="1:16" s="167" customFormat="1" ht="18" customHeight="1">
      <c r="A24" s="168"/>
      <c r="B24" s="169"/>
      <c r="C24" s="170"/>
      <c r="D24" s="170"/>
      <c r="E24" s="180"/>
      <c r="F24" s="181"/>
      <c r="G24" s="176"/>
      <c r="H24" s="188"/>
      <c r="I24" s="175"/>
      <c r="J24" s="175"/>
      <c r="K24" s="192" t="str">
        <f>IF(G6="Femenino","Campeona :","Campeón :")</f>
        <v>Campeona :</v>
      </c>
      <c r="L24" s="193"/>
      <c r="M24" s="183" t="s">
        <v>57</v>
      </c>
      <c r="N24" s="92" t="e">
        <f>IF(M24=K16,L16,L32)</f>
        <v>#NAME?</v>
      </c>
      <c r="O24" s="194"/>
      <c r="P24" s="94"/>
    </row>
    <row r="25" spans="1:16" s="167" customFormat="1" ht="18" customHeight="1">
      <c r="A25" s="168">
        <v>9</v>
      </c>
      <c r="B25" s="160">
        <f>IF($E25="","",VLOOKUP($E25,'[1]Prep Sorteo'!$A$7:$M$70,4,FALSE))</f>
        <v>5927978</v>
      </c>
      <c r="C25" s="161">
        <f>IF($E25="","",VLOOKUP($E25,'[1]Prep Sorteo'!$A$7:$M$70,9,FALSE))</f>
        <v>3411</v>
      </c>
      <c r="D25" s="161">
        <f>IF($E25="","",VLOOKUP($E25,'[1]Prep Sorteo'!$A$7:$M$70,11,FALSE))</f>
        <v>0</v>
      </c>
      <c r="E25" s="162">
        <v>8</v>
      </c>
      <c r="F25" s="163" t="str">
        <f>IF(ISBLANK($E25),"Bye",IF(VLOOKUP($E25,'[1]Prep Sorteo'!$A$7:$M$70,2,FALSE)="ZZZ","",CONCATENATE(VLOOKUP($E25,'[1]Prep Sorteo'!$A$7:$M$70,2,FALSE),", ",VLOOKUP($E25,'[1]Prep Sorteo'!$A$7:$M$70,3,FALSE))))</f>
        <v>FERNANDEZ MOLINA, NEUS</v>
      </c>
      <c r="G25" s="176"/>
      <c r="H25" s="188"/>
      <c r="I25" s="175"/>
      <c r="J25" s="175"/>
      <c r="K25" s="182"/>
      <c r="L25" s="175"/>
      <c r="M25" s="175" t="s">
        <v>198</v>
      </c>
      <c r="N25" s="166"/>
      <c r="O25" s="52">
        <f>IF($E25="","",VLOOKUP($E25,'[1]Prep Sorteo'!$A$7:$M$71,10,FALSE))</f>
        <v>12</v>
      </c>
      <c r="P25" s="53" t="e">
        <f>jugador($F25)</f>
        <v>#NAME?</v>
      </c>
    </row>
    <row r="26" spans="1:16" s="167" customFormat="1" ht="18" customHeight="1">
      <c r="A26" s="168"/>
      <c r="B26" s="169"/>
      <c r="C26" s="170"/>
      <c r="D26" s="170"/>
      <c r="E26" s="180"/>
      <c r="F26" s="172"/>
      <c r="G26" s="315" t="s">
        <v>118</v>
      </c>
      <c r="H26" s="174" t="e">
        <f>IF(#REF!=P25,B25,B27)</f>
        <v>#REF!</v>
      </c>
      <c r="I26" s="175"/>
      <c r="J26" s="175"/>
      <c r="K26" s="182"/>
      <c r="L26" s="175"/>
      <c r="M26" s="176"/>
      <c r="N26" s="166"/>
      <c r="O26" s="64"/>
      <c r="P26" s="94"/>
    </row>
    <row r="27" spans="1:16" s="167" customFormat="1" ht="18" customHeight="1">
      <c r="A27" s="168">
        <v>10</v>
      </c>
      <c r="B27" s="160">
        <f>IF($E27="","",VLOOKUP($E27,'[1]Prep Sorteo'!$A$7:$M$70,4,FALSE))</f>
        <v>5951919</v>
      </c>
      <c r="C27" s="161">
        <f>IF($E27="","",VLOOKUP($E27,'[1]Prep Sorteo'!$A$7:$M$70,9,FALSE))</f>
        <v>0</v>
      </c>
      <c r="D27" s="161">
        <f>IF($E27="","",VLOOKUP($E27,'[1]Prep Sorteo'!$A$7:$M$70,11,FALSE))</f>
        <v>0</v>
      </c>
      <c r="E27" s="162">
        <v>10</v>
      </c>
      <c r="F27" s="177" t="str">
        <f>IF(ISBLANK($E27),"Bye",IF(VLOOKUP($E27,'[1]Prep Sorteo'!$A$7:$M$70,2,FALSE)="ZZZ","",CONCATENATE(VLOOKUP($E27,'[1]Prep Sorteo'!$A$7:$M$70,2,FALSE),", ",VLOOKUP($E27,'[1]Prep Sorteo'!$A$7:$M$70,3,FALSE))))</f>
        <v>DOUGALL, BONNIE</v>
      </c>
      <c r="G27" s="178" t="s">
        <v>119</v>
      </c>
      <c r="H27" s="179"/>
      <c r="I27" s="175"/>
      <c r="J27" s="175"/>
      <c r="K27" s="182"/>
      <c r="L27" s="175"/>
      <c r="M27" s="176"/>
      <c r="N27" s="166"/>
      <c r="O27" s="52">
        <f>IF($E27="","",VLOOKUP($E27,'[1]Prep Sorteo'!$A$7:$M$71,10,FALSE))</f>
        <v>11</v>
      </c>
      <c r="P27" s="53" t="e">
        <f>jugador($F27)</f>
        <v>#NAME?</v>
      </c>
    </row>
    <row r="28" spans="1:16" s="167" customFormat="1" ht="18" customHeight="1">
      <c r="A28" s="168"/>
      <c r="B28" s="169"/>
      <c r="C28" s="170"/>
      <c r="D28" s="170"/>
      <c r="E28" s="180"/>
      <c r="F28" s="181"/>
      <c r="G28" s="182"/>
      <c r="H28" s="179"/>
      <c r="I28" s="183" t="s">
        <v>197</v>
      </c>
      <c r="J28" s="71" t="e">
        <f>IF(I28=#REF!,H26,H30)</f>
        <v>#REF!</v>
      </c>
      <c r="K28" s="182"/>
      <c r="L28" s="175"/>
      <c r="M28" s="176"/>
      <c r="N28" s="166"/>
      <c r="O28" s="64"/>
      <c r="P28" s="94"/>
    </row>
    <row r="29" spans="1:16" s="167" customFormat="1" ht="18" customHeight="1">
      <c r="A29" s="168">
        <v>11</v>
      </c>
      <c r="B29" s="160">
        <f>IF($E29="","",VLOOKUP($E29,'[1]Prep Sorteo'!$A$7:$M$70,4,FALSE))</f>
        <v>5954418</v>
      </c>
      <c r="C29" s="161">
        <f>IF($E29="","",VLOOKUP($E29,'[1]Prep Sorteo'!$A$7:$M$70,9,FALSE))</f>
        <v>0</v>
      </c>
      <c r="D29" s="161">
        <f>IF($E29="","",VLOOKUP($E29,'[1]Prep Sorteo'!$A$7:$M$70,11,FALSE))</f>
        <v>0</v>
      </c>
      <c r="E29" s="162">
        <v>11</v>
      </c>
      <c r="F29" s="163" t="str">
        <f>IF(ISBLANK($E29),"Bye",IF(VLOOKUP($E29,'[1]Prep Sorteo'!$A$7:$M$70,2,FALSE)="ZZZ","",CONCATENATE(VLOOKUP($E29,'[1]Prep Sorteo'!$A$7:$M$70,2,FALSE),", ",VLOOKUP($E29,'[1]Prep Sorteo'!$A$7:$M$70,3,FALSE))))</f>
        <v>DOUGALL, ROXANNE</v>
      </c>
      <c r="G29" s="184" t="e">
        <f>#REF!</f>
        <v>#REF!</v>
      </c>
      <c r="H29" s="185"/>
      <c r="I29" s="178" t="s">
        <v>198</v>
      </c>
      <c r="J29" s="74"/>
      <c r="K29" s="182"/>
      <c r="L29" s="175"/>
      <c r="M29" s="176"/>
      <c r="N29" s="166"/>
      <c r="O29" s="52">
        <f>IF($E29="","",VLOOKUP($E29,'[1]Prep Sorteo'!$A$7:$M$71,10,FALSE))</f>
        <v>8</v>
      </c>
      <c r="P29" s="53" t="e">
        <f>jugador($F29)</f>
        <v>#NAME?</v>
      </c>
    </row>
    <row r="30" spans="1:16" s="167" customFormat="1" ht="18" customHeight="1">
      <c r="A30" s="168"/>
      <c r="B30" s="169"/>
      <c r="C30" s="170"/>
      <c r="D30" s="170"/>
      <c r="E30" s="171"/>
      <c r="F30" s="172"/>
      <c r="G30" s="314" t="s">
        <v>197</v>
      </c>
      <c r="H30" s="187" t="e">
        <f>IF(G30=P29,B29,B31)</f>
        <v>#NAME?</v>
      </c>
      <c r="I30" s="182"/>
      <c r="J30" s="74"/>
      <c r="K30" s="182"/>
      <c r="L30" s="175"/>
      <c r="M30" s="176"/>
      <c r="N30" s="166"/>
      <c r="O30" s="64"/>
      <c r="P30" s="94"/>
    </row>
    <row r="31" spans="1:16" s="167" customFormat="1" ht="18" customHeight="1">
      <c r="A31" s="159">
        <v>12</v>
      </c>
      <c r="B31" s="160">
        <f>IF($E31="","",VLOOKUP($E31,'[1]Prep Sorteo'!$A$7:$M$70,4,FALSE))</f>
        <v>5945764</v>
      </c>
      <c r="C31" s="161">
        <f>IF($E31="","",VLOOKUP($E31,'[1]Prep Sorteo'!$A$7:$M$70,9,FALSE))</f>
        <v>2127</v>
      </c>
      <c r="D31" s="161">
        <f>IF($E31="","",VLOOKUP($E31,'[1]Prep Sorteo'!$A$7:$M$70,11,FALSE))</f>
        <v>0</v>
      </c>
      <c r="E31" s="162">
        <v>4</v>
      </c>
      <c r="F31" s="177" t="str">
        <f>IF(ISBLANK($E31),"Bye",IF(VLOOKUP($E31,'[1]Prep Sorteo'!$A$7:$M$70,2,FALSE)="ZZZ","",CONCATENATE(VLOOKUP($E31,'[1]Prep Sorteo'!$A$7:$M$70,2,FALSE),", ",VLOOKUP($E31,'[1]Prep Sorteo'!$A$7:$M$70,3,FALSE))))</f>
        <v>DIAZ ADROVER, CRISTINA</v>
      </c>
      <c r="G31" s="175" t="s">
        <v>153</v>
      </c>
      <c r="H31" s="179"/>
      <c r="I31" s="182"/>
      <c r="J31" s="74"/>
      <c r="K31" s="184" t="str">
        <f>K16</f>
        <v>DOLS S.</v>
      </c>
      <c r="L31" s="190"/>
      <c r="M31" s="176"/>
      <c r="N31" s="166"/>
      <c r="O31" s="52">
        <f>IF($E31="","",VLOOKUP($E31,'[1]Prep Sorteo'!$A$7:$M$71,10,FALSE))</f>
        <v>37</v>
      </c>
      <c r="P31" s="53" t="e">
        <f>jugador($F31)</f>
        <v>#NAME?</v>
      </c>
    </row>
    <row r="32" spans="1:16" s="167" customFormat="1" ht="18" customHeight="1">
      <c r="A32" s="168"/>
      <c r="B32" s="169"/>
      <c r="C32" s="170"/>
      <c r="D32" s="170"/>
      <c r="E32" s="171"/>
      <c r="F32" s="181"/>
      <c r="G32" s="176"/>
      <c r="H32" s="188"/>
      <c r="I32" s="182"/>
      <c r="J32" s="74"/>
      <c r="K32" s="186" t="s">
        <v>197</v>
      </c>
      <c r="L32" s="74" t="e">
        <f>IF(K32=I28,J28,J36)</f>
        <v>#REF!</v>
      </c>
      <c r="M32" s="175"/>
      <c r="N32" s="166"/>
      <c r="O32" s="64"/>
      <c r="P32" s="94"/>
    </row>
    <row r="33" spans="1:16" s="167" customFormat="1" ht="18" customHeight="1">
      <c r="A33" s="168">
        <v>13</v>
      </c>
      <c r="B33" s="160">
        <f>IF($E33="","",VLOOKUP($E33,'[1]Prep Sorteo'!$A$7:$M$70,4,FALSE))</f>
        <v>5968295</v>
      </c>
      <c r="C33" s="161">
        <f>IF($E33="","",VLOOKUP($E33,'[1]Prep Sorteo'!$A$7:$M$70,9,FALSE))</f>
        <v>0</v>
      </c>
      <c r="D33" s="161">
        <f>IF($E33="","",VLOOKUP($E33,'[1]Prep Sorteo'!$A$7:$M$70,11,FALSE))</f>
        <v>0</v>
      </c>
      <c r="E33" s="162">
        <v>13</v>
      </c>
      <c r="F33" s="163" t="str">
        <f>IF(ISBLANK($E33),"Bye",IF(VLOOKUP($E33,'[1]Prep Sorteo'!$A$7:$M$70,2,FALSE)="ZZZ","",CONCATENATE(VLOOKUP($E33,'[1]Prep Sorteo'!$A$7:$M$70,2,FALSE),", ",VLOOKUP($E33,'[1]Prep Sorteo'!$A$7:$M$70,3,FALSE))))</f>
        <v>MATAS SERVERA, NURIA</v>
      </c>
      <c r="G33" s="176"/>
      <c r="H33" s="188"/>
      <c r="I33" s="182"/>
      <c r="J33" s="74"/>
      <c r="K33" s="175" t="s">
        <v>174</v>
      </c>
      <c r="L33" s="175"/>
      <c r="M33" s="176"/>
      <c r="N33" s="166"/>
      <c r="O33" s="52">
        <f>IF($E33="","",VLOOKUP($E33,'[1]Prep Sorteo'!$A$7:$M$71,10,FALSE))</f>
        <v>0</v>
      </c>
      <c r="P33" s="53" t="e">
        <f>jugador($F33)</f>
        <v>#NAME?</v>
      </c>
    </row>
    <row r="34" spans="1:16" s="167" customFormat="1" ht="18" customHeight="1">
      <c r="A34" s="168"/>
      <c r="B34" s="169"/>
      <c r="C34" s="170"/>
      <c r="D34" s="170"/>
      <c r="E34" s="180"/>
      <c r="F34" s="172"/>
      <c r="G34" s="176" t="s">
        <v>120</v>
      </c>
      <c r="H34" s="174" t="e">
        <f>IF(#REF!=P33,B33,B35)</f>
        <v>#REF!</v>
      </c>
      <c r="I34" s="182"/>
      <c r="J34" s="74"/>
      <c r="K34" s="176"/>
      <c r="L34" s="176"/>
      <c r="M34" s="176"/>
      <c r="N34" s="166"/>
      <c r="O34" s="64"/>
      <c r="P34" s="94"/>
    </row>
    <row r="35" spans="1:16" s="167" customFormat="1" ht="18" customHeight="1">
      <c r="A35" s="168">
        <v>14</v>
      </c>
      <c r="B35" s="160">
        <f>IF($E35="","",VLOOKUP($E35,'[1]Prep Sorteo'!$A$7:$M$70,4,FALSE))</f>
        <v>5962114</v>
      </c>
      <c r="C35" s="161">
        <f>IF($E35="","",VLOOKUP($E35,'[1]Prep Sorteo'!$A$7:$M$70,9,FALSE))</f>
        <v>5868</v>
      </c>
      <c r="D35" s="161">
        <f>IF($E35="","",VLOOKUP($E35,'[1]Prep Sorteo'!$A$7:$M$70,11,FALSE))</f>
        <v>0</v>
      </c>
      <c r="E35" s="162">
        <v>12</v>
      </c>
      <c r="F35" s="177" t="str">
        <f>IF(ISBLANK($E35),"Bye",IF(VLOOKUP($E35,'[1]Prep Sorteo'!$A$7:$M$70,2,FALSE)="ZZZ","",CONCATENATE(VLOOKUP($E35,'[1]Prep Sorteo'!$A$7:$M$70,2,FALSE),", ",VLOOKUP($E35,'[1]Prep Sorteo'!$A$7:$M$70,3,FALSE))))</f>
        <v>LLAURADOR PONS, SELENE</v>
      </c>
      <c r="G35" s="178" t="s">
        <v>121</v>
      </c>
      <c r="H35" s="189"/>
      <c r="I35" s="184" t="str">
        <f>I28</f>
        <v>DIAZ C.</v>
      </c>
      <c r="J35" s="74"/>
      <c r="K35" s="176"/>
      <c r="L35" s="176"/>
      <c r="M35" s="176"/>
      <c r="N35" s="166"/>
      <c r="O35" s="52">
        <f>IF($E35="","",VLOOKUP($E35,'[1]Prep Sorteo'!$A$7:$M$71,10,FALSE))</f>
        <v>1</v>
      </c>
      <c r="P35" s="53" t="e">
        <f>jugador($F35)</f>
        <v>#NAME?</v>
      </c>
    </row>
    <row r="36" spans="1:16" s="167" customFormat="1" ht="18" customHeight="1">
      <c r="A36" s="168"/>
      <c r="B36" s="169"/>
      <c r="C36" s="170"/>
      <c r="D36" s="170"/>
      <c r="E36" s="180"/>
      <c r="F36" s="181"/>
      <c r="G36" s="182"/>
      <c r="H36" s="189"/>
      <c r="I36" s="186" t="s">
        <v>58</v>
      </c>
      <c r="J36" s="71" t="e">
        <f>IF(I36=#REF!,H34,H38)</f>
        <v>#REF!</v>
      </c>
      <c r="K36" s="175"/>
      <c r="L36" s="175"/>
      <c r="N36" s="166"/>
      <c r="O36" s="64"/>
      <c r="P36" s="94"/>
    </row>
    <row r="37" spans="1:16" s="167" customFormat="1" ht="18" customHeight="1">
      <c r="A37" s="168">
        <v>15</v>
      </c>
      <c r="B37" s="160">
        <f>IF($E37="","",VLOOKUP($E37,'[1]Prep Sorteo'!$A$7:$M$70,4,FALSE))</f>
      </c>
      <c r="C37" s="161">
        <f>IF($E37="","",VLOOKUP($E37,'[1]Prep Sorteo'!$A$7:$M$70,9,FALSE))</f>
      </c>
      <c r="D37" s="161">
        <f>IF($E37="","",VLOOKUP($E37,'[1]Prep Sorteo'!$A$7:$M$70,11,FALSE))</f>
      </c>
      <c r="E37" s="162"/>
      <c r="F37" s="163" t="str">
        <f>IF(ISBLANK($E37),"Bye",IF(VLOOKUP($E37,'[1]Prep Sorteo'!$A$7:$M$70,2,FALSE)="ZZZ","",CONCATENATE(VLOOKUP($E37,'[1]Prep Sorteo'!$A$7:$M$70,2,FALSE),", ",VLOOKUP($E37,'[1]Prep Sorteo'!$A$7:$M$70,3,FALSE))))</f>
        <v>Bye</v>
      </c>
      <c r="G37" s="184" t="e">
        <f>#REF!</f>
        <v>#REF!</v>
      </c>
      <c r="H37" s="190"/>
      <c r="I37" s="175" t="s">
        <v>117</v>
      </c>
      <c r="J37" s="175"/>
      <c r="K37" s="175"/>
      <c r="L37" s="175"/>
      <c r="M37" s="176"/>
      <c r="N37" s="166"/>
      <c r="O37" s="52">
        <f>IF($E37="","",VLOOKUP($E37,'[1]Prep Sorteo'!$A$7:$M$71,10,FALSE))</f>
      </c>
      <c r="P37" s="53" t="e">
        <f>jugador($F37)</f>
        <v>#NAME?</v>
      </c>
    </row>
    <row r="38" spans="1:16" s="167" customFormat="1" ht="18" customHeight="1">
      <c r="A38" s="168"/>
      <c r="B38" s="169"/>
      <c r="C38" s="170"/>
      <c r="D38" s="170"/>
      <c r="E38" s="171"/>
      <c r="F38" s="172"/>
      <c r="G38" s="186" t="s">
        <v>58</v>
      </c>
      <c r="H38" s="191" t="e">
        <f>IF(G38=P37,B37,B39)</f>
        <v>#NAME?</v>
      </c>
      <c r="I38" s="175"/>
      <c r="J38" s="175"/>
      <c r="K38" s="175"/>
      <c r="L38" s="175"/>
      <c r="M38" s="176"/>
      <c r="N38" s="166"/>
      <c r="O38" s="64"/>
      <c r="P38" s="94"/>
    </row>
    <row r="39" spans="1:16" s="167" customFormat="1" ht="18" customHeight="1">
      <c r="A39" s="159">
        <v>16</v>
      </c>
      <c r="B39" s="160">
        <f>IF($E39="","",VLOOKUP($E39,'[1]Prep Sorteo'!$A$7:$M$70,4,FALSE))</f>
        <v>5943875</v>
      </c>
      <c r="C39" s="161">
        <f>IF($E39="","",VLOOKUP($E39,'[1]Prep Sorteo'!$A$7:$M$70,9,FALSE))</f>
        <v>1764</v>
      </c>
      <c r="D39" s="161">
        <f>IF($E39="","",VLOOKUP($E39,'[1]Prep Sorteo'!$A$7:$M$70,11,FALSE))</f>
        <v>0</v>
      </c>
      <c r="E39" s="162">
        <v>2</v>
      </c>
      <c r="F39" s="177" t="str">
        <f>IF(ISBLANK($E39),"Bye",IF(VLOOKUP($E39,'[1]Prep Sorteo'!$A$7:$M$70,2,FALSE)="ZZZ","",CONCATENATE(VLOOKUP($E39,'[1]Prep Sorteo'!$A$7:$M$70,2,FALSE),", ",VLOOKUP($E39,'[1]Prep Sorteo'!$A$7:$M$70,3,FALSE))))</f>
        <v>CABRER PERICAS, PAULA</v>
      </c>
      <c r="G39" s="195"/>
      <c r="H39" s="195"/>
      <c r="I39" s="195"/>
      <c r="J39" s="195"/>
      <c r="K39" s="195"/>
      <c r="L39" s="195"/>
      <c r="M39" s="171"/>
      <c r="N39" s="166"/>
      <c r="O39" s="52">
        <f>IF($E39="","",VLOOKUP($E39,'[1]Prep Sorteo'!$A$7:$M$71,10,FALSE))</f>
        <v>52</v>
      </c>
      <c r="P39" s="53" t="e">
        <f>jugador($F39)</f>
        <v>#NAME?</v>
      </c>
    </row>
    <row r="40" spans="1:16" ht="13.5" thickBot="1">
      <c r="A40" s="332" t="s">
        <v>39</v>
      </c>
      <c r="B40" s="332"/>
      <c r="C40" s="196"/>
      <c r="D40" s="196"/>
      <c r="E40" s="196"/>
      <c r="F40" s="196"/>
      <c r="G40" s="197"/>
      <c r="H40" s="197"/>
      <c r="I40" s="197"/>
      <c r="J40" s="197"/>
      <c r="K40" s="197"/>
      <c r="L40" s="197"/>
      <c r="M40" s="197"/>
      <c r="O40" s="167"/>
      <c r="P40" s="106"/>
    </row>
    <row r="41" spans="1:13" ht="9" customHeight="1">
      <c r="A41" s="371" t="s">
        <v>40</v>
      </c>
      <c r="B41" s="372"/>
      <c r="C41" s="372"/>
      <c r="D41" s="373"/>
      <c r="E41" s="200" t="s">
        <v>41</v>
      </c>
      <c r="F41" s="201" t="s">
        <v>42</v>
      </c>
      <c r="G41" s="374" t="s">
        <v>43</v>
      </c>
      <c r="H41" s="375"/>
      <c r="I41" s="376"/>
      <c r="J41" s="202"/>
      <c r="K41" s="375" t="s">
        <v>44</v>
      </c>
      <c r="L41" s="375"/>
      <c r="M41" s="377"/>
    </row>
    <row r="42" spans="1:13" ht="9" customHeight="1" thickBot="1">
      <c r="A42" s="378">
        <v>42312</v>
      </c>
      <c r="B42" s="379"/>
      <c r="C42" s="379"/>
      <c r="D42" s="380"/>
      <c r="E42" s="203">
        <v>1</v>
      </c>
      <c r="F42" s="114" t="str">
        <f>F9</f>
        <v>MARIA LUTAI, LARA</v>
      </c>
      <c r="G42" s="381"/>
      <c r="H42" s="382"/>
      <c r="I42" s="383"/>
      <c r="J42" s="204"/>
      <c r="K42" s="382"/>
      <c r="L42" s="382"/>
      <c r="M42" s="384"/>
    </row>
    <row r="43" spans="1:13" ht="9" customHeight="1">
      <c r="A43" s="385" t="s">
        <v>46</v>
      </c>
      <c r="B43" s="386"/>
      <c r="C43" s="386"/>
      <c r="D43" s="387"/>
      <c r="E43" s="205">
        <v>2</v>
      </c>
      <c r="F43" s="206" t="str">
        <f>F39</f>
        <v>CABRER PERICAS, PAULA</v>
      </c>
      <c r="G43" s="381"/>
      <c r="H43" s="382"/>
      <c r="I43" s="383"/>
      <c r="J43" s="204"/>
      <c r="K43" s="382"/>
      <c r="L43" s="382"/>
      <c r="M43" s="384"/>
    </row>
    <row r="44" spans="1:13" ht="9" customHeight="1" thickBot="1">
      <c r="A44" s="388" t="s">
        <v>48</v>
      </c>
      <c r="B44" s="389"/>
      <c r="C44" s="389"/>
      <c r="D44" s="390"/>
      <c r="E44" s="205">
        <v>3</v>
      </c>
      <c r="F44" s="206" t="str">
        <f>IF($E$17=3,$F$17,IF($E$31=3,$F$31,""))</f>
        <v>DOLS BAUZA, SARA</v>
      </c>
      <c r="G44" s="381"/>
      <c r="H44" s="382"/>
      <c r="I44" s="383"/>
      <c r="J44" s="204"/>
      <c r="K44" s="382"/>
      <c r="L44" s="382"/>
      <c r="M44" s="384"/>
    </row>
    <row r="45" spans="1:13" ht="9" customHeight="1">
      <c r="A45" s="371" t="s">
        <v>50</v>
      </c>
      <c r="B45" s="372"/>
      <c r="C45" s="372"/>
      <c r="D45" s="373"/>
      <c r="E45" s="205">
        <v>4</v>
      </c>
      <c r="F45" s="206" t="str">
        <f>IF($E$17=4,$F$17,IF($E$31=4,$F$31,""))</f>
        <v>DIAZ ADROVER, CRISTINA</v>
      </c>
      <c r="G45" s="381"/>
      <c r="H45" s="382"/>
      <c r="I45" s="383"/>
      <c r="J45" s="204"/>
      <c r="K45" s="382"/>
      <c r="L45" s="382"/>
      <c r="M45" s="384"/>
    </row>
    <row r="46" spans="1:13" ht="9" customHeight="1" thickBot="1">
      <c r="A46" s="391"/>
      <c r="B46" s="392"/>
      <c r="C46" s="392"/>
      <c r="D46" s="393"/>
      <c r="E46" s="207"/>
      <c r="F46" s="208"/>
      <c r="G46" s="381"/>
      <c r="H46" s="382"/>
      <c r="I46" s="383"/>
      <c r="J46" s="204"/>
      <c r="K46" s="382"/>
      <c r="L46" s="382"/>
      <c r="M46" s="384"/>
    </row>
    <row r="47" spans="1:13" ht="9" customHeight="1">
      <c r="A47" s="371" t="s">
        <v>51</v>
      </c>
      <c r="B47" s="372"/>
      <c r="C47" s="372"/>
      <c r="D47" s="373"/>
      <c r="E47" s="207"/>
      <c r="F47" s="208"/>
      <c r="G47" s="381"/>
      <c r="H47" s="382"/>
      <c r="I47" s="383"/>
      <c r="J47" s="204"/>
      <c r="K47" s="382"/>
      <c r="L47" s="382"/>
      <c r="M47" s="384"/>
    </row>
    <row r="48" spans="1:13" ht="9" customHeight="1">
      <c r="A48" s="394" t="str">
        <f>K6</f>
        <v>PEP JORDI MATAS RAMIS</v>
      </c>
      <c r="B48" s="395"/>
      <c r="C48" s="395"/>
      <c r="D48" s="396"/>
      <c r="E48" s="207"/>
      <c r="F48" s="208"/>
      <c r="G48" s="381"/>
      <c r="H48" s="382"/>
      <c r="I48" s="383"/>
      <c r="J48" s="204"/>
      <c r="K48" s="382"/>
      <c r="L48" s="382"/>
      <c r="M48" s="384"/>
    </row>
    <row r="49" spans="1:13" ht="9" customHeight="1" thickBot="1">
      <c r="A49" s="397">
        <f>('[1]Prep Torneo'!$E$7)</f>
        <v>3208825</v>
      </c>
      <c r="B49" s="398"/>
      <c r="C49" s="398"/>
      <c r="D49" s="399"/>
      <c r="E49" s="209"/>
      <c r="F49" s="210"/>
      <c r="G49" s="400"/>
      <c r="H49" s="401"/>
      <c r="I49" s="402"/>
      <c r="J49" s="211"/>
      <c r="K49" s="401"/>
      <c r="L49" s="401"/>
      <c r="M49" s="403"/>
    </row>
    <row r="50" spans="2:13" ht="12.75">
      <c r="B50" s="212" t="s">
        <v>52</v>
      </c>
      <c r="F50" s="213"/>
      <c r="G50" s="213"/>
      <c r="H50" s="213"/>
      <c r="I50" s="214"/>
      <c r="J50" s="214"/>
      <c r="K50" s="404" t="s">
        <v>53</v>
      </c>
      <c r="L50" s="404"/>
      <c r="M50" s="404"/>
    </row>
    <row r="51" spans="6:13" ht="12.75">
      <c r="F51" s="212" t="s">
        <v>54</v>
      </c>
      <c r="G51" s="405" t="s">
        <v>55</v>
      </c>
      <c r="H51" s="405"/>
      <c r="I51" s="405"/>
      <c r="J51" s="215"/>
      <c r="K51" s="213"/>
      <c r="L51" s="213"/>
      <c r="M51" s="214"/>
    </row>
    <row r="52" ht="12.75">
      <c r="K52" s="217">
        <v>42329</v>
      </c>
    </row>
    <row r="53" ht="12.75"/>
    <row r="55" ht="12.75"/>
    <row r="56" ht="12.75"/>
    <row r="57" ht="12.75"/>
  </sheetData>
  <sheetProtection password="CC8C" sheet="1" formatCells="0"/>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2" dxfId="56" stopIfTrue="1">
      <formula>AND($E9&lt;=$M$9,$O9&gt;0,$E9&gt;0,$D9&lt;&gt;"LL",$D9&lt;&gt;"Alt")</formula>
    </cfRule>
  </conditionalFormatting>
  <conditionalFormatting sqref="E9 E13 E11 E15 E19 E21 E23 E25 E27 E29 E31 E33 E17 E35 E37 E39">
    <cfRule type="expression" priority="1" dxfId="57" stopIfTrue="1">
      <formula>AND($E9&lt;=$M$9,$E9&gt;0,$O9&gt;0,$D9&lt;&gt;"LL",$D9&lt;&gt;"Alt")</formula>
    </cfRule>
  </conditionalFormatting>
  <dataValidations count="4">
    <dataValidation type="list" allowBlank="1" showInputMessage="1" showErrorMessage="1" sqref="G30 G38 G18 G10">
      <formula1>$P29:$P31</formula1>
    </dataValidation>
    <dataValidation type="list" allowBlank="1" showInputMessage="1" showErrorMessage="1" sqref="I28 I36 I12 I20">
      <formula1>$G29:$G30</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fitToHeight="1" fitToWidth="1"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83"/>
  <sheetViews>
    <sheetView showGridLines="0" showZeros="0" zoomScalePageLayoutView="0" workbookViewId="0" topLeftCell="A1">
      <selection activeCell="A1" sqref="A1:M1"/>
    </sheetView>
  </sheetViews>
  <sheetFormatPr defaultColWidth="9.140625" defaultRowHeight="15"/>
  <cols>
    <col min="1" max="1" width="2.7109375" style="253" bestFit="1" customWidth="1"/>
    <col min="2" max="2" width="7.57421875" style="253" bestFit="1" customWidth="1"/>
    <col min="3" max="3" width="5.28125" style="253" customWidth="1"/>
    <col min="4" max="4" width="4.00390625" style="253" customWidth="1"/>
    <col min="5" max="5" width="2.8515625" style="253" customWidth="1"/>
    <col min="6" max="6" width="24.7109375" style="253" customWidth="1"/>
    <col min="7" max="7" width="13.7109375" style="253" customWidth="1"/>
    <col min="8" max="8" width="17.57421875" style="253" hidden="1" customWidth="1"/>
    <col min="9" max="9" width="13.7109375" style="253" customWidth="1"/>
    <col min="10" max="10" width="12.7109375" style="253" hidden="1" customWidth="1"/>
    <col min="11" max="11" width="13.7109375" style="253" customWidth="1"/>
    <col min="12" max="12" width="15.00390625" style="253" hidden="1" customWidth="1"/>
    <col min="13" max="13" width="13.7109375" style="253" customWidth="1"/>
    <col min="14" max="14" width="10.28125" style="253" hidden="1" customWidth="1"/>
    <col min="15" max="15" width="11.28125" style="253" hidden="1" customWidth="1"/>
    <col min="16" max="16" width="13.140625" style="253" hidden="1" customWidth="1"/>
    <col min="17" max="17" width="16.140625" style="253" hidden="1" customWidth="1"/>
    <col min="18" max="16384" width="9.140625" style="253" customWidth="1"/>
  </cols>
  <sheetData>
    <row r="1" spans="1:13" s="132" customFormat="1" ht="25.5">
      <c r="A1" s="349" t="str">
        <f>('[5]Prep Torneo'!A5)</f>
        <v>XXIV MEMORIAL HERMANO TARSICIO</v>
      </c>
      <c r="B1" s="349"/>
      <c r="C1" s="349"/>
      <c r="D1" s="349"/>
      <c r="E1" s="349"/>
      <c r="F1" s="349"/>
      <c r="G1" s="349"/>
      <c r="H1" s="349"/>
      <c r="I1" s="349"/>
      <c r="J1" s="349"/>
      <c r="K1" s="349"/>
      <c r="L1" s="349"/>
      <c r="M1" s="349"/>
    </row>
    <row r="2" spans="1:13" s="134" customFormat="1" ht="12.75">
      <c r="A2" s="368" t="s">
        <v>0</v>
      </c>
      <c r="B2" s="368"/>
      <c r="C2" s="368"/>
      <c r="D2" s="368"/>
      <c r="E2" s="368"/>
      <c r="F2" s="368"/>
      <c r="G2" s="368"/>
      <c r="H2" s="368"/>
      <c r="I2" s="368"/>
      <c r="J2" s="368"/>
      <c r="K2" s="368"/>
      <c r="L2" s="368"/>
      <c r="M2" s="368"/>
    </row>
    <row r="3" spans="1:13" s="140" customFormat="1" ht="9" customHeight="1">
      <c r="A3" s="369" t="s">
        <v>1</v>
      </c>
      <c r="B3" s="369"/>
      <c r="C3" s="369"/>
      <c r="D3" s="369"/>
      <c r="E3" s="369"/>
      <c r="F3" s="135" t="s">
        <v>2</v>
      </c>
      <c r="G3" s="135" t="s">
        <v>3</v>
      </c>
      <c r="H3" s="135"/>
      <c r="I3" s="136"/>
      <c r="J3" s="136"/>
      <c r="K3" s="135" t="s">
        <v>4</v>
      </c>
      <c r="L3" s="135"/>
      <c r="M3" s="138"/>
    </row>
    <row r="4" spans="1:17" s="147" customFormat="1" ht="11.25">
      <c r="A4" s="370">
        <f>('[5]Prep Torneo'!$A$7)</f>
        <v>42310</v>
      </c>
      <c r="B4" s="370"/>
      <c r="C4" s="370"/>
      <c r="D4" s="370"/>
      <c r="E4" s="370"/>
      <c r="F4" s="141" t="str">
        <f>('[5]Prep Torneo'!$B$7)</f>
        <v>ILLES BALEARS</v>
      </c>
      <c r="G4" s="142" t="str">
        <f>Ciudad</f>
        <v>PALMA</v>
      </c>
      <c r="H4" s="141"/>
      <c r="I4" s="143"/>
      <c r="J4" s="143"/>
      <c r="K4" s="141" t="str">
        <f>('[5]Prep Torneo'!$D$7)</f>
        <v>C.T. LA SALLE</v>
      </c>
      <c r="L4" s="141"/>
      <c r="M4" s="145"/>
      <c r="Q4" s="218" t="str">
        <f>Habil</f>
        <v>Si</v>
      </c>
    </row>
    <row r="5" spans="1:17" s="140" customFormat="1" ht="9">
      <c r="A5" s="369" t="s">
        <v>8</v>
      </c>
      <c r="B5" s="369"/>
      <c r="C5" s="369"/>
      <c r="D5" s="369"/>
      <c r="E5" s="369"/>
      <c r="F5" s="149" t="s">
        <v>9</v>
      </c>
      <c r="G5" s="136" t="s">
        <v>10</v>
      </c>
      <c r="H5" s="136"/>
      <c r="I5" s="136"/>
      <c r="J5" s="136"/>
      <c r="K5" s="150" t="s">
        <v>11</v>
      </c>
      <c r="L5" s="150"/>
      <c r="M5" s="138"/>
      <c r="Q5" s="219"/>
    </row>
    <row r="6" spans="1:17" s="147" customFormat="1" ht="12" thickBot="1">
      <c r="A6" s="367" t="str">
        <f>('[5]Prep Torneo'!$A$9)</f>
        <v>NO</v>
      </c>
      <c r="B6" s="367"/>
      <c r="C6" s="367"/>
      <c r="D6" s="367"/>
      <c r="E6" s="367"/>
      <c r="F6" s="153" t="str">
        <f>('[5]Prep Torneo'!$B$9)</f>
        <v>Infantil</v>
      </c>
      <c r="G6" s="153" t="str">
        <f>('[5]Prep Torneo'!$C$9)</f>
        <v>Femenino</v>
      </c>
      <c r="H6" s="153"/>
      <c r="I6" s="154"/>
      <c r="J6" s="154"/>
      <c r="K6" s="155" t="str">
        <f>CONCATENATE('[5]Prep Torneo'!$D$9," ",'[5]Prep Torneo'!$E$9)</f>
        <v>PEP JORDI MATAS RAMIS</v>
      </c>
      <c r="L6" s="155"/>
      <c r="M6" s="220"/>
      <c r="Q6" s="218" t="s">
        <v>16</v>
      </c>
    </row>
    <row r="7" spans="1:17" s="37" customFormat="1" ht="9">
      <c r="A7" s="221"/>
      <c r="B7" s="32" t="s">
        <v>17</v>
      </c>
      <c r="C7" s="33" t="s">
        <v>18</v>
      </c>
      <c r="D7" s="33" t="s">
        <v>19</v>
      </c>
      <c r="E7" s="32" t="s">
        <v>20</v>
      </c>
      <c r="F7" s="33" t="str">
        <f>IF(G6="Femenino","Jugadora","Jugador")</f>
        <v>Jugadora</v>
      </c>
      <c r="G7" s="222" t="s">
        <v>59</v>
      </c>
      <c r="H7" s="222"/>
      <c r="I7" s="222" t="s">
        <v>22</v>
      </c>
      <c r="J7" s="222"/>
      <c r="K7" s="222" t="s">
        <v>23</v>
      </c>
      <c r="L7" s="222"/>
      <c r="M7" s="222" t="s">
        <v>24</v>
      </c>
      <c r="Q7" s="223"/>
    </row>
    <row r="8" spans="1:17" s="37" customFormat="1" ht="8.25" customHeight="1">
      <c r="A8" s="224"/>
      <c r="B8" s="225"/>
      <c r="C8" s="41"/>
      <c r="D8" s="41"/>
      <c r="E8" s="225"/>
      <c r="F8" s="226"/>
      <c r="G8" s="225"/>
      <c r="H8" s="225"/>
      <c r="I8" s="225"/>
      <c r="J8" s="225"/>
      <c r="K8" s="225"/>
      <c r="L8" s="225"/>
      <c r="M8" s="225"/>
      <c r="Q8" s="223"/>
    </row>
    <row r="9" spans="1:17" s="106" customFormat="1" ht="9" customHeight="1">
      <c r="A9" s="227">
        <v>1</v>
      </c>
      <c r="B9" s="160">
        <f>IF($E9="","",VLOOKUP($E9,'[5]Prep Sorteo'!$A$7:$M$70,4,FALSE))</f>
        <v>5904330</v>
      </c>
      <c r="C9" s="161">
        <f>IF($E9="","",VLOOKUP($E9,'[5]Prep Sorteo'!$A$7:$M$70,9,FALSE))</f>
        <v>666</v>
      </c>
      <c r="D9" s="161">
        <f>IF($E9="","",VLOOKUP($E9,'[5]Prep Sorteo'!$A$7:$M$70,11,FALSE))</f>
        <v>0</v>
      </c>
      <c r="E9" s="162">
        <v>1</v>
      </c>
      <c r="F9" s="163" t="str">
        <f>IF(ISBLANK($E9),"Bye",IF(VLOOKUP($E9,'[5]Prep Sorteo'!$A$7:$M$70,2,FALSE)="ZZZ","",CONCATENATE(VLOOKUP($E9,'[5]Prep Sorteo'!$A$7:$M$70,2,FALSE),", ",VLOOKUP($E9,'[5]Prep Sorteo'!$A$7:$M$70,3,FALSE))))</f>
        <v>TASCON DOLS, PAULA</v>
      </c>
      <c r="G9" s="228"/>
      <c r="H9" s="228"/>
      <c r="I9" s="228"/>
      <c r="J9" s="228"/>
      <c r="K9" s="228"/>
      <c r="L9" s="228"/>
      <c r="M9" s="165">
        <f>'[5]Prep Sorteo'!G3</f>
        <v>4</v>
      </c>
      <c r="P9" s="52">
        <f>IF($E9="","",VLOOKUP($E9,'[5]Prep Sorteo'!$A$7:$M$71,10,FALSE))</f>
        <v>218</v>
      </c>
      <c r="Q9" s="52" t="e">
        <f>jugador($F9)</f>
        <v>#NAME?</v>
      </c>
    </row>
    <row r="10" spans="1:17" s="106" customFormat="1" ht="9" customHeight="1">
      <c r="A10" s="229"/>
      <c r="B10" s="230"/>
      <c r="C10" s="231"/>
      <c r="D10" s="231"/>
      <c r="E10" s="232"/>
      <c r="F10" s="233"/>
      <c r="G10" s="234" t="s">
        <v>60</v>
      </c>
      <c r="H10" s="235" t="e">
        <f>IF(G10=Q9,B9,B11)</f>
        <v>#NAME?</v>
      </c>
      <c r="I10" s="236"/>
      <c r="J10" s="236"/>
      <c r="K10" s="236"/>
      <c r="L10" s="236"/>
      <c r="M10" s="236"/>
      <c r="P10" s="64"/>
      <c r="Q10" s="52"/>
    </row>
    <row r="11" spans="1:17" s="106" customFormat="1" ht="9" customHeight="1">
      <c r="A11" s="229">
        <v>2</v>
      </c>
      <c r="B11" s="160">
        <f>IF($E11="","",VLOOKUP($E11,'[5]Prep Sorteo'!$A$7:$M$70,4,FALSE))</f>
      </c>
      <c r="C11" s="161">
        <f>IF($E11="","",VLOOKUP($E11,'[5]Prep Sorteo'!$A$7:$M$70,9,FALSE))</f>
      </c>
      <c r="D11" s="161">
        <f>IF($E11="","",VLOOKUP($E11,'[5]Prep Sorteo'!$A$7:$M$70,11,FALSE))</f>
      </c>
      <c r="E11" s="162"/>
      <c r="F11" s="177" t="str">
        <f>IF(ISBLANK($E11),"Bye",IF(VLOOKUP($E11,'[5]Prep Sorteo'!$A$7:$M$70,2,FALSE)="ZZZ","",CONCATENATE(VLOOKUP($E11,'[5]Prep Sorteo'!$A$7:$M$70,2,FALSE),", ",VLOOKUP($E11,'[5]Prep Sorteo'!$A$7:$M$70,3,FALSE))))</f>
        <v>Bye</v>
      </c>
      <c r="G11" s="237"/>
      <c r="H11" s="235"/>
      <c r="I11" s="236"/>
      <c r="J11" s="236"/>
      <c r="K11" s="236"/>
      <c r="L11" s="236"/>
      <c r="M11" s="236"/>
      <c r="P11" s="52">
        <f>IF($E11="","",VLOOKUP($E11,'[5]Prep Sorteo'!$A$7:$M$71,10,FALSE))</f>
      </c>
      <c r="Q11" s="52" t="e">
        <f>jugador($F11)</f>
        <v>#NAME?</v>
      </c>
    </row>
    <row r="12" spans="1:17" s="106" customFormat="1" ht="9" customHeight="1">
      <c r="A12" s="229"/>
      <c r="B12" s="230"/>
      <c r="C12" s="231"/>
      <c r="D12" s="231"/>
      <c r="E12" s="232"/>
      <c r="F12" s="238"/>
      <c r="G12" s="239"/>
      <c r="H12" s="235"/>
      <c r="I12" s="234" t="s">
        <v>60</v>
      </c>
      <c r="J12" s="235" t="e">
        <f>IF(I12=G10,H10,H14)</f>
        <v>#NAME?</v>
      </c>
      <c r="K12" s="236"/>
      <c r="L12" s="236"/>
      <c r="M12" s="236"/>
      <c r="P12" s="64"/>
      <c r="Q12" s="52"/>
    </row>
    <row r="13" spans="1:17" s="106" customFormat="1" ht="9" customHeight="1">
      <c r="A13" s="229">
        <v>3</v>
      </c>
      <c r="B13" s="160">
        <f>IF($E13="","",VLOOKUP($E13,'[5]Prep Sorteo'!$A$7:$M$70,4,FALSE))</f>
      </c>
      <c r="C13" s="161">
        <f>IF($E13="","",VLOOKUP($E13,'[5]Prep Sorteo'!$A$7:$M$70,9,FALSE))</f>
      </c>
      <c r="D13" s="161">
        <f>IF($E13="","",VLOOKUP($E13,'[5]Prep Sorteo'!$A$7:$M$70,11,FALSE))</f>
      </c>
      <c r="E13" s="162"/>
      <c r="F13" s="163" t="str">
        <f>IF(ISBLANK($E13),"Bye",IF(VLOOKUP($E13,'[5]Prep Sorteo'!$A$7:$M$70,2,FALSE)="ZZZ","",CONCATENATE(VLOOKUP($E13,'[5]Prep Sorteo'!$A$7:$M$70,2,FALSE),", ",VLOOKUP($E13,'[5]Prep Sorteo'!$A$7:$M$70,3,FALSE))))</f>
        <v>Bye</v>
      </c>
      <c r="G13" s="240" t="str">
        <f>G10</f>
        <v>TASCON P.</v>
      </c>
      <c r="H13" s="235"/>
      <c r="I13" s="237"/>
      <c r="J13" s="235"/>
      <c r="K13" s="236"/>
      <c r="L13" s="236"/>
      <c r="M13" s="236"/>
      <c r="P13" s="52">
        <f>IF($E13="","",VLOOKUP($E13,'[5]Prep Sorteo'!$A$7:$M$71,10,FALSE))</f>
      </c>
      <c r="Q13" s="52" t="e">
        <f>jugador($F13)</f>
        <v>#NAME?</v>
      </c>
    </row>
    <row r="14" spans="1:17" s="106" customFormat="1" ht="9" customHeight="1">
      <c r="A14" s="229"/>
      <c r="B14" s="241"/>
      <c r="C14" s="231"/>
      <c r="D14" s="231"/>
      <c r="E14" s="232"/>
      <c r="F14" s="233"/>
      <c r="G14" s="242" t="s">
        <v>61</v>
      </c>
      <c r="H14" s="235" t="e">
        <f>IF(G14=Q13,B13,B15)</f>
        <v>#NAME?</v>
      </c>
      <c r="I14" s="239"/>
      <c r="J14" s="235"/>
      <c r="K14" s="236"/>
      <c r="L14" s="236"/>
      <c r="M14" s="236"/>
      <c r="P14" s="64"/>
      <c r="Q14" s="52"/>
    </row>
    <row r="15" spans="1:17" s="106" customFormat="1" ht="9" customHeight="1">
      <c r="A15" s="229">
        <v>4</v>
      </c>
      <c r="B15" s="160">
        <f>IF($E15="","",VLOOKUP($E15,'[5]Prep Sorteo'!$A$7:$M$70,4,FALSE))</f>
      </c>
      <c r="C15" s="161">
        <f>IF($E15="","",VLOOKUP($E15,'[5]Prep Sorteo'!$A$7:$M$70,9,FALSE))</f>
      </c>
      <c r="D15" s="161">
        <f>IF($E15="","",VLOOKUP($E15,'[5]Prep Sorteo'!$A$7:$M$70,11,FALSE))</f>
      </c>
      <c r="E15" s="162"/>
      <c r="F15" s="177" t="str">
        <f>IF(ISBLANK($E15),"Bye",IF(VLOOKUP($E15,'[5]Prep Sorteo'!$A$7:$M$70,2,FALSE)="ZZZ","",CONCATENATE(VLOOKUP($E15,'[5]Prep Sorteo'!$A$7:$M$70,2,FALSE),", ",VLOOKUP($E15,'[5]Prep Sorteo'!$A$7:$M$70,3,FALSE))))</f>
        <v>Bye</v>
      </c>
      <c r="G15" s="236"/>
      <c r="H15" s="235"/>
      <c r="I15" s="243"/>
      <c r="J15" s="235"/>
      <c r="K15" s="236"/>
      <c r="L15" s="236"/>
      <c r="M15" s="236"/>
      <c r="P15" s="52">
        <f>IF($E15="","",VLOOKUP($E15,'[5]Prep Sorteo'!$A$7:$M$71,10,FALSE))</f>
      </c>
      <c r="Q15" s="52" t="e">
        <f>jugador($F15)</f>
        <v>#NAME?</v>
      </c>
    </row>
    <row r="16" spans="1:17" s="106" customFormat="1" ht="9" customHeight="1">
      <c r="A16" s="229"/>
      <c r="B16" s="230"/>
      <c r="C16" s="231"/>
      <c r="D16" s="231"/>
      <c r="E16" s="232"/>
      <c r="F16" s="238"/>
      <c r="G16" s="236"/>
      <c r="H16" s="235"/>
      <c r="I16" s="239"/>
      <c r="J16" s="235"/>
      <c r="K16" s="234" t="s">
        <v>60</v>
      </c>
      <c r="L16" s="235" t="e">
        <f>IF(K16=I12,J12,J20)</f>
        <v>#NAME?</v>
      </c>
      <c r="M16" s="236"/>
      <c r="P16" s="64"/>
      <c r="Q16" s="52"/>
    </row>
    <row r="17" spans="1:17" s="106" customFormat="1" ht="9" customHeight="1">
      <c r="A17" s="229">
        <v>5</v>
      </c>
      <c r="B17" s="160">
        <f>IF($E17="","",VLOOKUP($E17,'[5]Prep Sorteo'!$A$7:$M$70,4,FALSE))</f>
        <v>5914371</v>
      </c>
      <c r="C17" s="161">
        <f>IF($E17="","",VLOOKUP($E17,'[5]Prep Sorteo'!$A$7:$M$70,9,FALSE))</f>
        <v>892</v>
      </c>
      <c r="D17" s="161">
        <f>IF($E17="","",VLOOKUP($E17,'[5]Prep Sorteo'!$A$7:$M$70,11,FALSE))</f>
        <v>0</v>
      </c>
      <c r="E17" s="162">
        <v>5</v>
      </c>
      <c r="F17" s="163" t="str">
        <f>IF(ISBLANK($E17),"Bye",IF(VLOOKUP($E17,'[5]Prep Sorteo'!$A$7:$M$70,2,FALSE)="ZZZ","",CONCATENATE(VLOOKUP($E17,'[5]Prep Sorteo'!$A$7:$M$70,2,FALSE),", ",VLOOKUP($E17,'[5]Prep Sorteo'!$A$7:$M$70,3,FALSE))))</f>
        <v>NINOVA MIROSLAVOVA, NATALY</v>
      </c>
      <c r="G17" s="236"/>
      <c r="H17" s="235"/>
      <c r="I17" s="243"/>
      <c r="J17" s="235"/>
      <c r="K17" s="237" t="s">
        <v>175</v>
      </c>
      <c r="L17" s="235"/>
      <c r="M17" s="236"/>
      <c r="P17" s="52">
        <f>IF($E17="","",VLOOKUP($E17,'[5]Prep Sorteo'!$A$7:$M$71,10,FALSE))</f>
        <v>146</v>
      </c>
      <c r="Q17" s="52" t="e">
        <f>jugador($F17)</f>
        <v>#NAME?</v>
      </c>
    </row>
    <row r="18" spans="1:17" s="106" customFormat="1" ht="9" customHeight="1">
      <c r="A18" s="229"/>
      <c r="B18" s="230"/>
      <c r="C18" s="231"/>
      <c r="D18" s="231"/>
      <c r="E18" s="232"/>
      <c r="F18" s="233"/>
      <c r="G18" s="234" t="s">
        <v>62</v>
      </c>
      <c r="H18" s="235" t="e">
        <f>IF(G18=Q17,B17,B19)</f>
        <v>#NAME?</v>
      </c>
      <c r="I18" s="243"/>
      <c r="J18" s="235"/>
      <c r="K18" s="243"/>
      <c r="L18" s="235"/>
      <c r="M18" s="236"/>
      <c r="P18" s="64"/>
      <c r="Q18" s="52"/>
    </row>
    <row r="19" spans="1:17" s="106" customFormat="1" ht="9" customHeight="1">
      <c r="A19" s="229">
        <v>6</v>
      </c>
      <c r="B19" s="160">
        <f>IF($E19="","",VLOOKUP($E19,'[5]Prep Sorteo'!$A$7:$M$70,4,FALSE))</f>
      </c>
      <c r="C19" s="161">
        <f>IF($E19="","",VLOOKUP($E19,'[5]Prep Sorteo'!$A$7:$M$70,9,FALSE))</f>
      </c>
      <c r="D19" s="161">
        <f>IF($E19="","",VLOOKUP($E19,'[5]Prep Sorteo'!$A$7:$M$70,11,FALSE))</f>
      </c>
      <c r="E19" s="162"/>
      <c r="F19" s="177" t="str">
        <f>IF(ISBLANK($E19),"Bye",IF(VLOOKUP($E19,'[5]Prep Sorteo'!$A$7:$M$70,2,FALSE)="ZZZ","",CONCATENATE(VLOOKUP($E19,'[5]Prep Sorteo'!$A$7:$M$70,2,FALSE),", ",VLOOKUP($E19,'[5]Prep Sorteo'!$A$7:$M$70,3,FALSE))))</f>
        <v>Bye</v>
      </c>
      <c r="G19" s="237"/>
      <c r="H19" s="235"/>
      <c r="I19" s="240" t="str">
        <f>I12</f>
        <v>TASCON P.</v>
      </c>
      <c r="J19" s="235"/>
      <c r="K19" s="243"/>
      <c r="L19" s="235"/>
      <c r="M19" s="236"/>
      <c r="P19" s="52">
        <f>IF($E19="","",VLOOKUP($E19,'[5]Prep Sorteo'!$A$7:$M$71,10,FALSE))</f>
      </c>
      <c r="Q19" s="52" t="e">
        <f>jugador($F19)</f>
        <v>#NAME?</v>
      </c>
    </row>
    <row r="20" spans="1:17" s="106" customFormat="1" ht="9" customHeight="1">
      <c r="A20" s="229"/>
      <c r="B20" s="230"/>
      <c r="C20" s="231"/>
      <c r="D20" s="231"/>
      <c r="E20" s="232"/>
      <c r="F20" s="238"/>
      <c r="G20" s="239"/>
      <c r="H20" s="235"/>
      <c r="I20" s="242" t="s">
        <v>62</v>
      </c>
      <c r="J20" s="235" t="e">
        <f>IF(I20=G18,H18,H22)</f>
        <v>#NAME?</v>
      </c>
      <c r="K20" s="243"/>
      <c r="L20" s="235"/>
      <c r="M20" s="236"/>
      <c r="P20" s="64"/>
      <c r="Q20" s="52"/>
    </row>
    <row r="21" spans="1:17" s="106" customFormat="1" ht="9" customHeight="1">
      <c r="A21" s="229">
        <v>7</v>
      </c>
      <c r="B21" s="160">
        <f>IF($E21="","",VLOOKUP($E21,'[5]Prep Sorteo'!$A$7:$M$70,4,FALSE))</f>
        <v>5951919</v>
      </c>
      <c r="C21" s="161">
        <f>IF($E21="","",VLOOKUP($E21,'[5]Prep Sorteo'!$A$7:$M$70,9,FALSE))</f>
        <v>0</v>
      </c>
      <c r="D21" s="161">
        <f>IF($E21="","",VLOOKUP($E21,'[5]Prep Sorteo'!$A$7:$M$70,11,FALSE))</f>
        <v>0</v>
      </c>
      <c r="E21" s="162">
        <v>12</v>
      </c>
      <c r="F21" s="163" t="str">
        <f>IF(ISBLANK($E21),"Bye",IF(VLOOKUP($E21,'[5]Prep Sorteo'!$A$7:$M$70,2,FALSE)="ZZZ","",CONCATENATE(VLOOKUP($E21,'[5]Prep Sorteo'!$A$7:$M$70,2,FALSE),", ",VLOOKUP($E21,'[5]Prep Sorteo'!$A$7:$M$70,3,FALSE))))</f>
        <v>DOUGALL, BONNIE</v>
      </c>
      <c r="G21" s="240" t="str">
        <f>G18</f>
        <v>NINOVA N.</v>
      </c>
      <c r="H21" s="235"/>
      <c r="I21" s="244" t="s">
        <v>124</v>
      </c>
      <c r="J21" s="235"/>
      <c r="K21" s="243"/>
      <c r="L21" s="235"/>
      <c r="M21" s="236"/>
      <c r="P21" s="52">
        <f>IF($E21="","",VLOOKUP($E21,'[5]Prep Sorteo'!$A$7:$M$71,10,FALSE))</f>
        <v>11</v>
      </c>
      <c r="Q21" s="52" t="e">
        <f>jugador($F21)</f>
        <v>#NAME?</v>
      </c>
    </row>
    <row r="22" spans="1:17" s="106" customFormat="1" ht="9" customHeight="1">
      <c r="A22" s="229"/>
      <c r="B22" s="230"/>
      <c r="C22" s="231"/>
      <c r="D22" s="231"/>
      <c r="E22" s="232"/>
      <c r="F22" s="233"/>
      <c r="G22" s="316" t="s">
        <v>122</v>
      </c>
      <c r="H22" s="235" t="e">
        <f>IF(#REF!=Q21,B21,B23)</f>
        <v>#REF!</v>
      </c>
      <c r="I22" s="245"/>
      <c r="J22" s="235"/>
      <c r="K22" s="243"/>
      <c r="L22" s="235"/>
      <c r="M22" s="236"/>
      <c r="P22" s="64"/>
      <c r="Q22" s="52"/>
    </row>
    <row r="23" spans="1:17" s="106" customFormat="1" ht="9" customHeight="1">
      <c r="A23" s="229">
        <v>8</v>
      </c>
      <c r="B23" s="160">
        <f>IF($E23="","",VLOOKUP($E23,'[5]Prep Sorteo'!$A$7:$M$70,4,FALSE))</f>
        <v>5950044</v>
      </c>
      <c r="C23" s="161">
        <f>IF($E23="","",VLOOKUP($E23,'[5]Prep Sorteo'!$A$7:$M$70,9,FALSE))</f>
        <v>2099</v>
      </c>
      <c r="D23" s="161">
        <f>IF($E23="","",VLOOKUP($E23,'[5]Prep Sorteo'!$A$7:$M$70,11,FALSE))</f>
        <v>0</v>
      </c>
      <c r="E23" s="162">
        <v>10</v>
      </c>
      <c r="F23" s="177" t="str">
        <f>IF(ISBLANK($E23),"Bye",IF(VLOOKUP($E23,'[5]Prep Sorteo'!$A$7:$M$70,2,FALSE)="ZZZ","",CONCATENATE(VLOOKUP($E23,'[5]Prep Sorteo'!$A$7:$M$70,2,FALSE),", ",VLOOKUP($E23,'[5]Prep Sorteo'!$A$7:$M$70,3,FALSE))))</f>
        <v>RODRIGUEZ JUAN, MIRIAM</v>
      </c>
      <c r="G23" s="236" t="s">
        <v>123</v>
      </c>
      <c r="H23" s="235"/>
      <c r="I23" s="244"/>
      <c r="J23" s="235"/>
      <c r="K23" s="243"/>
      <c r="L23" s="235"/>
      <c r="M23" s="236"/>
      <c r="P23" s="52">
        <f>IF($E23="","",VLOOKUP($E23,'[5]Prep Sorteo'!$A$7:$M$71,10,FALSE))</f>
        <v>38</v>
      </c>
      <c r="Q23" s="52" t="e">
        <f>jugador($F23)</f>
        <v>#NAME?</v>
      </c>
    </row>
    <row r="24" spans="1:17" s="106" customFormat="1" ht="9" customHeight="1">
      <c r="A24" s="229"/>
      <c r="B24" s="230"/>
      <c r="C24" s="231"/>
      <c r="D24" s="231"/>
      <c r="E24" s="246"/>
      <c r="F24" s="238"/>
      <c r="G24" s="236"/>
      <c r="H24" s="235"/>
      <c r="I24" s="244"/>
      <c r="J24" s="235"/>
      <c r="K24" s="239"/>
      <c r="L24" s="235"/>
      <c r="M24" s="234" t="s">
        <v>60</v>
      </c>
      <c r="N24" s="92" t="e">
        <f>IF(M24=K16,L16,L32)</f>
        <v>#NAME?</v>
      </c>
      <c r="O24" s="247"/>
      <c r="P24" s="194"/>
      <c r="Q24" s="247"/>
    </row>
    <row r="25" spans="1:17" s="106" customFormat="1" ht="9" customHeight="1">
      <c r="A25" s="227">
        <v>9</v>
      </c>
      <c r="B25" s="160">
        <f>IF($E25="","",VLOOKUP($E25,'[5]Prep Sorteo'!$A$7:$M$70,4,FALSE))</f>
        <v>5920980</v>
      </c>
      <c r="C25" s="161">
        <f>IF($E25="","",VLOOKUP($E25,'[5]Prep Sorteo'!$A$7:$M$70,9,FALSE))</f>
        <v>869</v>
      </c>
      <c r="D25" s="161">
        <f>IF($E25="","",VLOOKUP($E25,'[5]Prep Sorteo'!$A$7:$M$70,11,FALSE))</f>
        <v>0</v>
      </c>
      <c r="E25" s="162">
        <v>4</v>
      </c>
      <c r="F25" s="163" t="str">
        <f>IF(ISBLANK($E25),"Bye",IF(VLOOKUP($E25,'[5]Prep Sorteo'!$A$7:$M$70,2,FALSE)="ZZZ","",CONCATENATE(VLOOKUP($E25,'[5]Prep Sorteo'!$A$7:$M$70,2,FALSE),", ",VLOOKUP($E25,'[5]Prep Sorteo'!$A$7:$M$70,3,FALSE))))</f>
        <v>FONS TORRES, MAGDALENA</v>
      </c>
      <c r="G25" s="236"/>
      <c r="H25" s="235"/>
      <c r="I25" s="244"/>
      <c r="J25" s="235"/>
      <c r="K25" s="243"/>
      <c r="L25" s="235"/>
      <c r="M25" s="248" t="s">
        <v>198</v>
      </c>
      <c r="N25" s="247"/>
      <c r="O25" s="247"/>
      <c r="P25" s="52">
        <f>IF($E25="","",VLOOKUP($E25,'[5]Prep Sorteo'!$A$7:$M$71,10,FALSE))</f>
        <v>153</v>
      </c>
      <c r="Q25" s="52" t="e">
        <f>jugador($F25)</f>
        <v>#NAME?</v>
      </c>
    </row>
    <row r="26" spans="1:17" s="106" customFormat="1" ht="9" customHeight="1">
      <c r="A26" s="229"/>
      <c r="B26" s="230"/>
      <c r="C26" s="231"/>
      <c r="D26" s="231"/>
      <c r="E26" s="232"/>
      <c r="F26" s="233"/>
      <c r="G26" s="234" t="s">
        <v>63</v>
      </c>
      <c r="H26" s="235" t="e">
        <f>IF(G26=Q25,B25,B27)</f>
        <v>#NAME?</v>
      </c>
      <c r="I26" s="244"/>
      <c r="J26" s="235"/>
      <c r="K26" s="243"/>
      <c r="L26" s="235"/>
      <c r="M26" s="243"/>
      <c r="N26" s="247"/>
      <c r="O26" s="247"/>
      <c r="P26" s="64"/>
      <c r="Q26" s="247"/>
    </row>
    <row r="27" spans="1:20" s="106" customFormat="1" ht="9" customHeight="1">
      <c r="A27" s="229">
        <v>10</v>
      </c>
      <c r="B27" s="160">
        <f>IF($E27="","",VLOOKUP($E27,'[5]Prep Sorteo'!$A$7:$M$70,4,FALSE))</f>
      </c>
      <c r="C27" s="161">
        <f>IF($E27="","",VLOOKUP($E27,'[5]Prep Sorteo'!$A$7:$M$70,9,FALSE))</f>
      </c>
      <c r="D27" s="161">
        <f>IF($E27="","",VLOOKUP($E27,'[5]Prep Sorteo'!$A$7:$M$70,11,FALSE))</f>
      </c>
      <c r="E27" s="162"/>
      <c r="F27" s="177" t="str">
        <f>IF(ISBLANK($E27),"Bye",IF(VLOOKUP($E27,'[5]Prep Sorteo'!$A$7:$M$70,2,FALSE)="ZZZ","",CONCATENATE(VLOOKUP($E27,'[5]Prep Sorteo'!$A$7:$M$70,2,FALSE),", ",VLOOKUP($E27,'[5]Prep Sorteo'!$A$7:$M$70,3,FALSE))))</f>
        <v>Bye</v>
      </c>
      <c r="G27" s="237"/>
      <c r="H27" s="235"/>
      <c r="I27" s="244"/>
      <c r="J27" s="235"/>
      <c r="K27" s="243"/>
      <c r="L27" s="235"/>
      <c r="M27" s="243"/>
      <c r="N27" s="247"/>
      <c r="O27" s="247"/>
      <c r="P27" s="52">
        <f>IF($E27="","",VLOOKUP($E27,'[5]Prep Sorteo'!$A$7:$M$71,10,FALSE))</f>
      </c>
      <c r="Q27" s="52" t="e">
        <f>jugador($F27)</f>
        <v>#NAME?</v>
      </c>
      <c r="T27" s="311"/>
    </row>
    <row r="28" spans="1:17" s="106" customFormat="1" ht="9" customHeight="1">
      <c r="A28" s="229"/>
      <c r="B28" s="230"/>
      <c r="C28" s="231"/>
      <c r="D28" s="231"/>
      <c r="E28" s="232"/>
      <c r="F28" s="238"/>
      <c r="G28" s="239"/>
      <c r="H28" s="235"/>
      <c r="I28" s="234" t="s">
        <v>63</v>
      </c>
      <c r="J28" s="235" t="e">
        <f>IF(I28=G26,H26,H30)</f>
        <v>#NAME?</v>
      </c>
      <c r="K28" s="243"/>
      <c r="L28" s="235"/>
      <c r="M28" s="243"/>
      <c r="N28" s="247"/>
      <c r="O28" s="247"/>
      <c r="P28" s="64"/>
      <c r="Q28" s="247"/>
    </row>
    <row r="29" spans="1:17" s="106" customFormat="1" ht="9" customHeight="1">
      <c r="A29" s="229">
        <v>11</v>
      </c>
      <c r="B29" s="160">
        <f>IF($E29="","",VLOOKUP($E29,'[5]Prep Sorteo'!$A$7:$M$70,4,FALSE))</f>
      </c>
      <c r="C29" s="161">
        <f>IF($E29="","",VLOOKUP($E29,'[5]Prep Sorteo'!$A$7:$M$70,9,FALSE))</f>
      </c>
      <c r="D29" s="161">
        <f>IF($E29="","",VLOOKUP($E29,'[5]Prep Sorteo'!$A$7:$M$70,11,FALSE))</f>
      </c>
      <c r="E29" s="162"/>
      <c r="F29" s="163" t="str">
        <f>IF(ISBLANK($E29),"Bye",IF(VLOOKUP($E29,'[5]Prep Sorteo'!$A$7:$M$70,2,FALSE)="ZZZ","",CONCATENATE(VLOOKUP($E29,'[5]Prep Sorteo'!$A$7:$M$70,2,FALSE),", ",VLOOKUP($E29,'[5]Prep Sorteo'!$A$7:$M$70,3,FALSE))))</f>
        <v>Bye</v>
      </c>
      <c r="G29" s="240" t="str">
        <f>G26</f>
        <v>FONS M.</v>
      </c>
      <c r="H29" s="235"/>
      <c r="I29" s="237"/>
      <c r="J29" s="235"/>
      <c r="K29" s="243"/>
      <c r="L29" s="235"/>
      <c r="M29" s="243"/>
      <c r="N29" s="247"/>
      <c r="O29" s="247"/>
      <c r="P29" s="52">
        <f>IF($E29="","",VLOOKUP($E29,'[5]Prep Sorteo'!$A$7:$M$71,10,FALSE))</f>
      </c>
      <c r="Q29" s="52" t="e">
        <f>jugador($F29)</f>
        <v>#NAME?</v>
      </c>
    </row>
    <row r="30" spans="1:17" s="106" customFormat="1" ht="9" customHeight="1">
      <c r="A30" s="229"/>
      <c r="B30" s="241"/>
      <c r="C30" s="231"/>
      <c r="D30" s="231"/>
      <c r="E30" s="232"/>
      <c r="F30" s="233"/>
      <c r="G30" s="242" t="s">
        <v>61</v>
      </c>
      <c r="H30" s="235" t="e">
        <f>IF(G30=Q29,B29,B31)</f>
        <v>#NAME?</v>
      </c>
      <c r="I30" s="239"/>
      <c r="J30" s="235"/>
      <c r="K30" s="243"/>
      <c r="L30" s="235"/>
      <c r="M30" s="243"/>
      <c r="N30" s="247"/>
      <c r="O30" s="247"/>
      <c r="P30" s="64"/>
      <c r="Q30" s="247"/>
    </row>
    <row r="31" spans="1:17" s="106" customFormat="1" ht="9" customHeight="1">
      <c r="A31" s="229">
        <v>12</v>
      </c>
      <c r="B31" s="160">
        <f>IF($E31="","",VLOOKUP($E31,'[5]Prep Sorteo'!$A$7:$M$70,4,FALSE))</f>
      </c>
      <c r="C31" s="161">
        <f>IF($E31="","",VLOOKUP($E31,'[5]Prep Sorteo'!$A$7:$M$70,9,FALSE))</f>
      </c>
      <c r="D31" s="161">
        <f>IF($E31="","",VLOOKUP($E31,'[5]Prep Sorteo'!$A$7:$M$70,11,FALSE))</f>
      </c>
      <c r="E31" s="162"/>
      <c r="F31" s="177" t="str">
        <f>IF(ISBLANK($E31),"Bye",IF(VLOOKUP($E31,'[5]Prep Sorteo'!$A$7:$M$70,2,FALSE)="ZZZ","",CONCATENATE(VLOOKUP($E31,'[5]Prep Sorteo'!$A$7:$M$70,2,FALSE),", ",VLOOKUP($E31,'[5]Prep Sorteo'!$A$7:$M$70,3,FALSE))))</f>
        <v>Bye</v>
      </c>
      <c r="G31" s="236"/>
      <c r="H31" s="235"/>
      <c r="I31" s="243"/>
      <c r="J31" s="235"/>
      <c r="K31" s="240" t="str">
        <f>K16</f>
        <v>TASCON P.</v>
      </c>
      <c r="L31" s="235"/>
      <c r="M31" s="243"/>
      <c r="N31" s="247"/>
      <c r="O31" s="247"/>
      <c r="P31" s="52">
        <f>IF($E31="","",VLOOKUP($E31,'[5]Prep Sorteo'!$A$7:$M$71,10,FALSE))</f>
      </c>
      <c r="Q31" s="52" t="e">
        <f>jugador($F31)</f>
        <v>#NAME?</v>
      </c>
    </row>
    <row r="32" spans="1:17" s="106" customFormat="1" ht="9" customHeight="1">
      <c r="A32" s="229"/>
      <c r="B32" s="230"/>
      <c r="C32" s="231"/>
      <c r="D32" s="231"/>
      <c r="E32" s="232"/>
      <c r="F32" s="238"/>
      <c r="G32" s="236"/>
      <c r="H32" s="235"/>
      <c r="I32" s="239"/>
      <c r="J32" s="235"/>
      <c r="K32" s="242" t="s">
        <v>63</v>
      </c>
      <c r="L32" s="235" t="e">
        <f>IF(K32=I28,J28,J36)</f>
        <v>#NAME?</v>
      </c>
      <c r="M32" s="243"/>
      <c r="N32" s="247"/>
      <c r="O32" s="247"/>
      <c r="P32" s="64"/>
      <c r="Q32" s="247"/>
    </row>
    <row r="33" spans="1:17" s="106" customFormat="1" ht="9" customHeight="1">
      <c r="A33" s="229">
        <v>13</v>
      </c>
      <c r="B33" s="160">
        <f>IF($E33="","",VLOOKUP($E33,'[5]Prep Sorteo'!$A$7:$M$70,4,FALSE))</f>
        <v>5944112</v>
      </c>
      <c r="C33" s="161">
        <f>IF($E33="","",VLOOKUP($E33,'[5]Prep Sorteo'!$A$7:$M$70,9,FALSE))</f>
        <v>1174</v>
      </c>
      <c r="D33" s="161">
        <f>IF($E33="","",VLOOKUP($E33,'[5]Prep Sorteo'!$A$7:$M$70,11,FALSE))</f>
        <v>0</v>
      </c>
      <c r="E33" s="162">
        <v>6</v>
      </c>
      <c r="F33" s="163" t="str">
        <f>IF(ISBLANK($E33),"Bye",IF(VLOOKUP($E33,'[5]Prep Sorteo'!$A$7:$M$70,2,FALSE)="ZZZ","",CONCATENATE(VLOOKUP($E33,'[5]Prep Sorteo'!$A$7:$M$70,2,FALSE),", ",VLOOKUP($E33,'[5]Prep Sorteo'!$A$7:$M$70,3,FALSE))))</f>
        <v>SERRA PASCUAL, Mª MAGDALE</v>
      </c>
      <c r="G33" s="236"/>
      <c r="H33" s="235"/>
      <c r="I33" s="243"/>
      <c r="J33" s="235"/>
      <c r="K33" s="244" t="s">
        <v>199</v>
      </c>
      <c r="L33" s="235"/>
      <c r="M33" s="243"/>
      <c r="N33" s="247"/>
      <c r="O33" s="247"/>
      <c r="P33" s="52">
        <f>IF($E33="","",VLOOKUP($E33,'[5]Prep Sorteo'!$A$7:$M$71,10,FALSE))</f>
        <v>100</v>
      </c>
      <c r="Q33" s="52" t="e">
        <f>jugador($F33)</f>
        <v>#NAME?</v>
      </c>
    </row>
    <row r="34" spans="1:17" s="106" customFormat="1" ht="9" customHeight="1">
      <c r="A34" s="229"/>
      <c r="B34" s="230"/>
      <c r="C34" s="231"/>
      <c r="D34" s="231"/>
      <c r="E34" s="232"/>
      <c r="F34" s="233"/>
      <c r="G34" s="234" t="s">
        <v>64</v>
      </c>
      <c r="H34" s="235" t="e">
        <f>IF(G34=Q33,B33,B35)</f>
        <v>#NAME?</v>
      </c>
      <c r="I34" s="243"/>
      <c r="J34" s="235"/>
      <c r="K34" s="244"/>
      <c r="L34" s="235"/>
      <c r="M34" s="243"/>
      <c r="N34" s="247"/>
      <c r="O34" s="247"/>
      <c r="P34" s="64"/>
      <c r="Q34" s="247"/>
    </row>
    <row r="35" spans="1:17" s="106" customFormat="1" ht="9" customHeight="1">
      <c r="A35" s="229">
        <v>14</v>
      </c>
      <c r="B35" s="160">
        <f>IF($E35="","",VLOOKUP($E35,'[5]Prep Sorteo'!$A$7:$M$70,4,FALSE))</f>
      </c>
      <c r="C35" s="161">
        <f>IF($E35="","",VLOOKUP($E35,'[5]Prep Sorteo'!$A$7:$M$70,9,FALSE))</f>
      </c>
      <c r="D35" s="161">
        <f>IF($E35="","",VLOOKUP($E35,'[5]Prep Sorteo'!$A$7:$M$70,11,FALSE))</f>
      </c>
      <c r="E35" s="162"/>
      <c r="F35" s="177" t="str">
        <f>IF(ISBLANK($E35),"Bye",IF(VLOOKUP($E35,'[5]Prep Sorteo'!$A$7:$M$70,2,FALSE)="ZZZ","",CONCATENATE(VLOOKUP($E35,'[5]Prep Sorteo'!$A$7:$M$70,2,FALSE),", ",VLOOKUP($E35,'[5]Prep Sorteo'!$A$7:$M$70,3,FALSE))))</f>
        <v>Bye</v>
      </c>
      <c r="G35" s="237"/>
      <c r="H35" s="235"/>
      <c r="I35" s="240" t="str">
        <f>I28</f>
        <v>FONS M.</v>
      </c>
      <c r="J35" s="235"/>
      <c r="K35" s="244"/>
      <c r="L35" s="235"/>
      <c r="M35" s="243"/>
      <c r="N35" s="247"/>
      <c r="O35" s="247"/>
      <c r="P35" s="52">
        <f>IF($E35="","",VLOOKUP($E35,'[5]Prep Sorteo'!$A$7:$M$71,10,FALSE))</f>
      </c>
      <c r="Q35" s="52" t="e">
        <f>jugador($F35)</f>
        <v>#NAME?</v>
      </c>
    </row>
    <row r="36" spans="1:17" s="106" customFormat="1" ht="9" customHeight="1">
      <c r="A36" s="229"/>
      <c r="B36" s="230"/>
      <c r="C36" s="231"/>
      <c r="D36" s="231"/>
      <c r="E36" s="232"/>
      <c r="F36" s="238"/>
      <c r="G36" s="239"/>
      <c r="H36" s="235"/>
      <c r="I36" s="242" t="s">
        <v>64</v>
      </c>
      <c r="J36" s="235" t="e">
        <f>IF(I36=G34,H34,H38)</f>
        <v>#NAME?</v>
      </c>
      <c r="K36" s="244"/>
      <c r="L36" s="235"/>
      <c r="M36" s="243"/>
      <c r="N36" s="247"/>
      <c r="O36" s="247"/>
      <c r="P36" s="64"/>
      <c r="Q36" s="247"/>
    </row>
    <row r="37" spans="1:17" s="106" customFormat="1" ht="9" customHeight="1">
      <c r="A37" s="229">
        <v>15</v>
      </c>
      <c r="B37" s="160">
        <f>IF($E37="","",VLOOKUP($E37,'[5]Prep Sorteo'!$A$7:$M$70,4,FALSE))</f>
        <v>5929403</v>
      </c>
      <c r="C37" s="161">
        <f>IF($E37="","",VLOOKUP($E37,'[5]Prep Sorteo'!$A$7:$M$70,9,FALSE))</f>
        <v>3411</v>
      </c>
      <c r="D37" s="161">
        <f>IF($E37="","",VLOOKUP($E37,'[5]Prep Sorteo'!$A$7:$M$70,11,FALSE))</f>
        <v>0</v>
      </c>
      <c r="E37" s="162">
        <v>11</v>
      </c>
      <c r="F37" s="163" t="str">
        <f>IF(ISBLANK($E37),"Bye",IF(VLOOKUP($E37,'[5]Prep Sorteo'!$A$7:$M$70,2,FALSE)="ZZZ","",CONCATENATE(VLOOKUP($E37,'[5]Prep Sorteo'!$A$7:$M$70,2,FALSE),", ",VLOOKUP($E37,'[5]Prep Sorteo'!$A$7:$M$70,3,FALSE))))</f>
        <v>COLL CAÑELLAS, NEUS</v>
      </c>
      <c r="G37" s="240" t="str">
        <f>G34</f>
        <v>SERRA M.</v>
      </c>
      <c r="H37" s="235"/>
      <c r="I37" s="244" t="s">
        <v>125</v>
      </c>
      <c r="J37" s="235"/>
      <c r="K37" s="244"/>
      <c r="L37" s="235"/>
      <c r="M37" s="243"/>
      <c r="N37" s="247"/>
      <c r="O37" s="247"/>
      <c r="P37" s="52">
        <f>IF($E37="","",VLOOKUP($E37,'[5]Prep Sorteo'!$A$7:$M$71,10,FALSE))</f>
        <v>12</v>
      </c>
      <c r="Q37" s="52" t="e">
        <f>jugador($F37)</f>
        <v>#NAME?</v>
      </c>
    </row>
    <row r="38" spans="1:17" s="106" customFormat="1" ht="9" customHeight="1">
      <c r="A38" s="229"/>
      <c r="B38" s="230"/>
      <c r="C38" s="231"/>
      <c r="D38" s="231"/>
      <c r="E38" s="232"/>
      <c r="F38" s="233"/>
      <c r="G38" s="316" t="s">
        <v>125</v>
      </c>
      <c r="H38" s="235" t="e">
        <f>IF(G38=Q37,B37,B39)</f>
        <v>#NAME?</v>
      </c>
      <c r="I38" s="245"/>
      <c r="J38" s="235"/>
      <c r="K38" s="244"/>
      <c r="L38" s="235"/>
      <c r="M38" s="243"/>
      <c r="N38" s="247"/>
      <c r="O38" s="247"/>
      <c r="P38" s="64"/>
      <c r="Q38" s="247"/>
    </row>
    <row r="39" spans="1:17" s="106" customFormat="1" ht="9" customHeight="1">
      <c r="A39" s="229">
        <v>16</v>
      </c>
      <c r="B39" s="160">
        <f>IF($E39="","",VLOOKUP($E39,'[5]Prep Sorteo'!$A$7:$M$70,4,FALSE))</f>
        <v>5929396</v>
      </c>
      <c r="C39" s="161">
        <f>IF($E39="","",VLOOKUP($E39,'[5]Prep Sorteo'!$A$7:$M$70,9,FALSE))</f>
        <v>5868</v>
      </c>
      <c r="D39" s="161">
        <f>IF($E39="","",VLOOKUP($E39,'[5]Prep Sorteo'!$A$7:$M$70,11,FALSE))</f>
        <v>0</v>
      </c>
      <c r="E39" s="162">
        <v>13</v>
      </c>
      <c r="F39" s="177" t="str">
        <f>IF(ISBLANK($E39),"Bye",IF(VLOOKUP($E39,'[5]Prep Sorteo'!$A$7:$M$70,2,FALSE)="ZZZ","",CONCATENATE(VLOOKUP($E39,'[5]Prep Sorteo'!$A$7:$M$70,2,FALSE),", ",VLOOKUP($E39,'[5]Prep Sorteo'!$A$7:$M$70,3,FALSE))))</f>
        <v>FUENTES VICH, AINA</v>
      </c>
      <c r="G39" s="236"/>
      <c r="H39" s="235"/>
      <c r="I39" s="244"/>
      <c r="J39" s="235"/>
      <c r="K39" s="249"/>
      <c r="L39" s="235"/>
      <c r="M39" s="243"/>
      <c r="N39" s="247"/>
      <c r="O39" s="247"/>
      <c r="P39" s="52">
        <f>IF($E39="","",VLOOKUP($E39,'[5]Prep Sorteo'!$A$7:$M$71,10,FALSE))</f>
        <v>1</v>
      </c>
      <c r="Q39" s="52" t="e">
        <f>jugador($F39)</f>
        <v>#NAME?</v>
      </c>
    </row>
    <row r="40" spans="1:17" s="106" customFormat="1" ht="9" customHeight="1">
      <c r="A40" s="229"/>
      <c r="B40" s="230"/>
      <c r="C40" s="231"/>
      <c r="D40" s="231"/>
      <c r="E40" s="246"/>
      <c r="F40" s="238"/>
      <c r="G40" s="236"/>
      <c r="H40" s="235"/>
      <c r="I40" s="244"/>
      <c r="J40" s="235"/>
      <c r="K40" s="250" t="str">
        <f>IF(G6="Femenino","Campeona :","Campeón :")</f>
        <v>Campeona :</v>
      </c>
      <c r="L40" s="251"/>
      <c r="M40" s="242" t="s">
        <v>68</v>
      </c>
      <c r="N40" s="247"/>
      <c r="O40" s="92" t="e">
        <f>IF(M40=M24,N24,N56)</f>
        <v>#NAME?</v>
      </c>
      <c r="P40" s="64"/>
      <c r="Q40" s="247"/>
    </row>
    <row r="41" spans="1:17" s="106" customFormat="1" ht="9" customHeight="1">
      <c r="A41" s="229">
        <v>17</v>
      </c>
      <c r="B41" s="160">
        <f>IF($E41="","",VLOOKUP($E41,'[5]Prep Sorteo'!$A$7:$M$70,4,FALSE))</f>
      </c>
      <c r="C41" s="161">
        <f>IF($E41="","",VLOOKUP($E41,'[5]Prep Sorteo'!$A$7:$M$70,9,FALSE))</f>
      </c>
      <c r="D41" s="161">
        <f>IF($E41="","",VLOOKUP($E41,'[5]Prep Sorteo'!$A$7:$M$70,11,FALSE))</f>
      </c>
      <c r="E41" s="162"/>
      <c r="F41" s="163" t="str">
        <f>IF(ISBLANK($E41),"Bye",IF(VLOOKUP($E41,'[5]Prep Sorteo'!$A$7:$M$70,2,FALSE)="ZZZ","",CONCATENATE(VLOOKUP($E41,'[5]Prep Sorteo'!$A$7:$M$70,2,FALSE),", ",VLOOKUP($E41,'[5]Prep Sorteo'!$A$7:$M$70,3,FALSE))))</f>
        <v>Bye</v>
      </c>
      <c r="G41" s="236"/>
      <c r="H41" s="235"/>
      <c r="I41" s="244"/>
      <c r="J41" s="235"/>
      <c r="K41" s="244"/>
      <c r="L41" s="235"/>
      <c r="M41" s="243" t="s">
        <v>175</v>
      </c>
      <c r="N41" s="247"/>
      <c r="O41" s="247"/>
      <c r="P41" s="52">
        <f>IF($E41="","",VLOOKUP($E41,'[5]Prep Sorteo'!$A$7:$M$71,10,FALSE))</f>
      </c>
      <c r="Q41" s="52" t="e">
        <f>jugador($F41)</f>
        <v>#NAME?</v>
      </c>
    </row>
    <row r="42" spans="1:17" s="106" customFormat="1" ht="9" customHeight="1">
      <c r="A42" s="229"/>
      <c r="B42" s="230"/>
      <c r="C42" s="231"/>
      <c r="D42" s="231"/>
      <c r="E42" s="232"/>
      <c r="F42" s="233"/>
      <c r="G42" s="234" t="s">
        <v>65</v>
      </c>
      <c r="H42" s="235" t="e">
        <f>IF(G42=Q41,B41,B43)</f>
        <v>#NAME?</v>
      </c>
      <c r="I42" s="244"/>
      <c r="J42" s="235"/>
      <c r="K42" s="244"/>
      <c r="L42" s="235"/>
      <c r="M42" s="239"/>
      <c r="N42" s="247"/>
      <c r="O42" s="247"/>
      <c r="P42" s="64"/>
      <c r="Q42" s="247"/>
    </row>
    <row r="43" spans="1:17" s="106" customFormat="1" ht="9" customHeight="1">
      <c r="A43" s="229">
        <v>18</v>
      </c>
      <c r="B43" s="160">
        <f>IF($E43="","",VLOOKUP($E43,'[5]Prep Sorteo'!$A$7:$M$70,4,FALSE))</f>
        <v>5918745</v>
      </c>
      <c r="C43" s="161">
        <f>IF($E43="","",VLOOKUP($E43,'[5]Prep Sorteo'!$A$7:$M$70,9,FALSE))</f>
        <v>1202</v>
      </c>
      <c r="D43" s="161">
        <f>IF($E43="","",VLOOKUP($E43,'[5]Prep Sorteo'!$A$7:$M$70,11,FALSE))</f>
        <v>0</v>
      </c>
      <c r="E43" s="162">
        <v>7</v>
      </c>
      <c r="F43" s="177" t="str">
        <f>IF(ISBLANK($E43),"Bye",IF(VLOOKUP($E43,'[5]Prep Sorteo'!$A$7:$M$70,2,FALSE)="ZZZ","",CONCATENATE(VLOOKUP($E43,'[5]Prep Sorteo'!$A$7:$M$70,2,FALSE),", ",VLOOKUP($E43,'[5]Prep Sorteo'!$A$7:$M$70,3,FALSE))))</f>
        <v>GIL OLIVER, MONICA</v>
      </c>
      <c r="G43" s="237"/>
      <c r="H43" s="235"/>
      <c r="I43" s="244"/>
      <c r="J43" s="235"/>
      <c r="K43" s="244"/>
      <c r="L43" s="235"/>
      <c r="M43" s="243"/>
      <c r="N43" s="247"/>
      <c r="O43" s="247"/>
      <c r="P43" s="52">
        <f>IF($E43="","",VLOOKUP($E43,'[5]Prep Sorteo'!$A$7:$M$71,10,FALSE))</f>
        <v>95</v>
      </c>
      <c r="Q43" s="52" t="e">
        <f>jugador($F43)</f>
        <v>#NAME?</v>
      </c>
    </row>
    <row r="44" spans="1:17" s="106" customFormat="1" ht="9" customHeight="1">
      <c r="A44" s="229"/>
      <c r="B44" s="230"/>
      <c r="C44" s="231"/>
      <c r="D44" s="231"/>
      <c r="E44" s="232"/>
      <c r="F44" s="238"/>
      <c r="G44" s="239"/>
      <c r="H44" s="235"/>
      <c r="I44" s="234" t="s">
        <v>65</v>
      </c>
      <c r="J44" s="235" t="e">
        <f>IF(I44=G42,H42,H46)</f>
        <v>#NAME?</v>
      </c>
      <c r="K44" s="244"/>
      <c r="L44" s="235"/>
      <c r="M44" s="243"/>
      <c r="N44" s="247"/>
      <c r="O44" s="247"/>
      <c r="P44" s="64"/>
      <c r="Q44" s="247"/>
    </row>
    <row r="45" spans="1:17" s="106" customFormat="1" ht="9" customHeight="1">
      <c r="A45" s="229">
        <v>19</v>
      </c>
      <c r="B45" s="160">
        <f>IF($E45="","",VLOOKUP($E45,'[5]Prep Sorteo'!$A$7:$M$70,4,FALSE))</f>
        <v>5929479</v>
      </c>
      <c r="C45" s="161">
        <f>IF($E45="","",VLOOKUP($E45,'[5]Prep Sorteo'!$A$7:$M$70,9,FALSE))</f>
        <v>5868</v>
      </c>
      <c r="D45" s="161">
        <f>IF($E45="","",VLOOKUP($E45,'[5]Prep Sorteo'!$A$7:$M$70,11,FALSE))</f>
        <v>0</v>
      </c>
      <c r="E45" s="162">
        <v>14</v>
      </c>
      <c r="F45" s="163" t="str">
        <f>IF(ISBLANK($E45),"Bye",IF(VLOOKUP($E45,'[5]Prep Sorteo'!$A$7:$M$70,2,FALSE)="ZZZ","",CONCATENATE(VLOOKUP($E45,'[5]Prep Sorteo'!$A$7:$M$70,2,FALSE),", ",VLOOKUP($E45,'[5]Prep Sorteo'!$A$7:$M$70,3,FALSE))))</f>
        <v>RAMIS FULLANA, CATALINA</v>
      </c>
      <c r="G45" s="240" t="str">
        <f>G42</f>
        <v>GIL M.</v>
      </c>
      <c r="H45" s="235"/>
      <c r="I45" s="237" t="s">
        <v>123</v>
      </c>
      <c r="J45" s="235"/>
      <c r="K45" s="244"/>
      <c r="L45" s="235"/>
      <c r="M45" s="243"/>
      <c r="N45" s="247"/>
      <c r="O45" s="247"/>
      <c r="P45" s="52">
        <f>IF($E45="","",VLOOKUP($E45,'[5]Prep Sorteo'!$A$7:$M$71,10,FALSE))</f>
        <v>1</v>
      </c>
      <c r="Q45" s="52" t="e">
        <f>jugador($F45)</f>
        <v>#NAME?</v>
      </c>
    </row>
    <row r="46" spans="1:17" s="106" customFormat="1" ht="9" customHeight="1">
      <c r="A46" s="229"/>
      <c r="B46" s="241"/>
      <c r="C46" s="231"/>
      <c r="D46" s="231"/>
      <c r="E46" s="232"/>
      <c r="F46" s="233"/>
      <c r="G46" s="316" t="s">
        <v>126</v>
      </c>
      <c r="H46" s="235" t="e">
        <f>IF(#REF!=Q45,B45,B47)</f>
        <v>#REF!</v>
      </c>
      <c r="I46" s="239"/>
      <c r="J46" s="235"/>
      <c r="K46" s="244"/>
      <c r="L46" s="235"/>
      <c r="M46" s="243"/>
      <c r="N46" s="247"/>
      <c r="O46" s="247"/>
      <c r="P46" s="64"/>
      <c r="Q46" s="247"/>
    </row>
    <row r="47" spans="1:17" s="106" customFormat="1" ht="9" customHeight="1">
      <c r="A47" s="229">
        <v>20</v>
      </c>
      <c r="B47" s="160">
        <f>IF($E47="","",VLOOKUP($E47,'[5]Prep Sorteo'!$A$7:$M$70,4,FALSE))</f>
        <v>5967354</v>
      </c>
      <c r="C47" s="161">
        <f>IF($E47="","",VLOOKUP($E47,'[5]Prep Sorteo'!$A$7:$M$70,9,FALSE))</f>
        <v>0</v>
      </c>
      <c r="D47" s="161">
        <f>IF($E47="","",VLOOKUP($E47,'[5]Prep Sorteo'!$A$7:$M$70,11,FALSE))</f>
        <v>0</v>
      </c>
      <c r="E47" s="162">
        <v>15</v>
      </c>
      <c r="F47" s="177" t="str">
        <f>IF(ISBLANK($E47),"Bye",IF(VLOOKUP($E47,'[5]Prep Sorteo'!$A$7:$M$70,2,FALSE)="ZZZ","",CONCATENATE(VLOOKUP($E47,'[5]Prep Sorteo'!$A$7:$M$70,2,FALSE),", ",VLOOKUP($E47,'[5]Prep Sorteo'!$A$7:$M$70,3,FALSE))))</f>
        <v>MONTON SUPER, REBECA</v>
      </c>
      <c r="G47" s="236" t="s">
        <v>127</v>
      </c>
      <c r="H47" s="235"/>
      <c r="I47" s="243"/>
      <c r="J47" s="235"/>
      <c r="K47" s="244"/>
      <c r="L47" s="235"/>
      <c r="M47" s="243"/>
      <c r="N47" s="247"/>
      <c r="O47" s="247"/>
      <c r="P47" s="52">
        <f>IF($E47="","",VLOOKUP($E47,'[5]Prep Sorteo'!$A$7:$M$71,10,FALSE))</f>
        <v>0</v>
      </c>
      <c r="Q47" s="52" t="e">
        <f>jugador($F47)</f>
        <v>#NAME?</v>
      </c>
    </row>
    <row r="48" spans="1:17" s="106" customFormat="1" ht="9" customHeight="1">
      <c r="A48" s="229"/>
      <c r="B48" s="230"/>
      <c r="C48" s="231"/>
      <c r="D48" s="231"/>
      <c r="E48" s="232"/>
      <c r="F48" s="238"/>
      <c r="G48" s="236"/>
      <c r="H48" s="235"/>
      <c r="I48" s="239"/>
      <c r="J48" s="235"/>
      <c r="K48" s="234" t="s">
        <v>65</v>
      </c>
      <c r="L48" s="235" t="e">
        <f>IF(K48=I44,J44,J52)</f>
        <v>#NAME?</v>
      </c>
      <c r="M48" s="243"/>
      <c r="N48" s="247"/>
      <c r="O48" s="247"/>
      <c r="P48" s="64"/>
      <c r="Q48" s="247"/>
    </row>
    <row r="49" spans="1:17" s="106" customFormat="1" ht="9" customHeight="1">
      <c r="A49" s="229">
        <v>21</v>
      </c>
      <c r="B49" s="160">
        <f>IF($E49="","",VLOOKUP($E49,'[5]Prep Sorteo'!$A$7:$M$70,4,FALSE))</f>
      </c>
      <c r="C49" s="161">
        <f>IF($E49="","",VLOOKUP($E49,'[5]Prep Sorteo'!$A$7:$M$70,9,FALSE))</f>
      </c>
      <c r="D49" s="161">
        <f>IF($E49="","",VLOOKUP($E49,'[5]Prep Sorteo'!$A$7:$M$70,11,FALSE))</f>
      </c>
      <c r="E49" s="162"/>
      <c r="F49" s="163" t="str">
        <f>IF(ISBLANK($E49),"Bye",IF(VLOOKUP($E49,'[5]Prep Sorteo'!$A$7:$M$70,2,FALSE)="ZZZ","",CONCATENATE(VLOOKUP($E49,'[5]Prep Sorteo'!$A$7:$M$70,2,FALSE),", ",VLOOKUP($E49,'[5]Prep Sorteo'!$A$7:$M$70,3,FALSE))))</f>
        <v>Bye</v>
      </c>
      <c r="G49" s="236"/>
      <c r="H49" s="235"/>
      <c r="I49" s="243"/>
      <c r="J49" s="235"/>
      <c r="K49" s="237" t="s">
        <v>123</v>
      </c>
      <c r="L49" s="235"/>
      <c r="M49" s="243"/>
      <c r="N49" s="247"/>
      <c r="O49" s="247"/>
      <c r="P49" s="52">
        <f>IF($E49="","",VLOOKUP($E49,'[5]Prep Sorteo'!$A$7:$M$71,10,FALSE))</f>
      </c>
      <c r="Q49" s="52" t="e">
        <f>jugador($F49)</f>
        <v>#NAME?</v>
      </c>
    </row>
    <row r="50" spans="1:17" s="106" customFormat="1" ht="9" customHeight="1">
      <c r="A50" s="229"/>
      <c r="B50" s="230"/>
      <c r="C50" s="231"/>
      <c r="D50" s="231"/>
      <c r="E50" s="232"/>
      <c r="F50" s="233"/>
      <c r="G50" s="234" t="s">
        <v>61</v>
      </c>
      <c r="H50" s="235" t="e">
        <f>IF(G50=Q49,B49,B51)</f>
        <v>#NAME?</v>
      </c>
      <c r="I50" s="243"/>
      <c r="J50" s="235"/>
      <c r="K50" s="243"/>
      <c r="L50" s="235"/>
      <c r="M50" s="243"/>
      <c r="N50" s="247"/>
      <c r="O50" s="247"/>
      <c r="P50" s="64"/>
      <c r="Q50" s="247"/>
    </row>
    <row r="51" spans="1:17" s="106" customFormat="1" ht="9" customHeight="1">
      <c r="A51" s="229">
        <v>22</v>
      </c>
      <c r="B51" s="160">
        <f>IF($E51="","",VLOOKUP($E51,'[5]Prep Sorteo'!$A$7:$M$70,4,FALSE))</f>
      </c>
      <c r="C51" s="161">
        <f>IF($E51="","",VLOOKUP($E51,'[5]Prep Sorteo'!$A$7:$M$70,9,FALSE))</f>
      </c>
      <c r="D51" s="161">
        <f>IF($E51="","",VLOOKUP($E51,'[5]Prep Sorteo'!$A$7:$M$70,11,FALSE))</f>
      </c>
      <c r="E51" s="162"/>
      <c r="F51" s="177" t="str">
        <f>IF(ISBLANK($E51),"Bye",IF(VLOOKUP($E51,'[5]Prep Sorteo'!$A$7:$M$70,2,FALSE)="ZZZ","",CONCATENATE(VLOOKUP($E51,'[5]Prep Sorteo'!$A$7:$M$70,2,FALSE),", ",VLOOKUP($E51,'[5]Prep Sorteo'!$A$7:$M$70,3,FALSE))))</f>
        <v>Bye</v>
      </c>
      <c r="G51" s="237"/>
      <c r="H51" s="235"/>
      <c r="I51" s="240" t="str">
        <f>I44</f>
        <v>GIL M.</v>
      </c>
      <c r="J51" s="235"/>
      <c r="K51" s="243"/>
      <c r="L51" s="235"/>
      <c r="M51" s="243"/>
      <c r="N51" s="247"/>
      <c r="O51" s="247"/>
      <c r="P51" s="52">
        <f>IF($E51="","",VLOOKUP($E51,'[5]Prep Sorteo'!$A$7:$M$71,10,FALSE))</f>
      </c>
      <c r="Q51" s="52" t="e">
        <f>jugador($F51)</f>
        <v>#NAME?</v>
      </c>
    </row>
    <row r="52" spans="1:17" s="106" customFormat="1" ht="9" customHeight="1">
      <c r="A52" s="229"/>
      <c r="B52" s="230"/>
      <c r="C52" s="231"/>
      <c r="D52" s="231"/>
      <c r="E52" s="232"/>
      <c r="F52" s="238"/>
      <c r="G52" s="239"/>
      <c r="H52" s="235"/>
      <c r="I52" s="242" t="s">
        <v>66</v>
      </c>
      <c r="J52" s="235" t="e">
        <f>IF(I52=G50,H50,H54)</f>
        <v>#NAME?</v>
      </c>
      <c r="K52" s="243"/>
      <c r="L52" s="235"/>
      <c r="M52" s="243"/>
      <c r="N52" s="247"/>
      <c r="O52" s="247"/>
      <c r="P52" s="64"/>
      <c r="Q52" s="247"/>
    </row>
    <row r="53" spans="1:17" s="106" customFormat="1" ht="9" customHeight="1">
      <c r="A53" s="229">
        <v>23</v>
      </c>
      <c r="B53" s="160">
        <f>IF($E53="","",VLOOKUP($E53,'[5]Prep Sorteo'!$A$7:$M$70,4,FALSE))</f>
      </c>
      <c r="C53" s="161">
        <f>IF($E53="","",VLOOKUP($E53,'[5]Prep Sorteo'!$A$7:$M$70,9,FALSE))</f>
      </c>
      <c r="D53" s="161">
        <f>IF($E53="","",VLOOKUP($E53,'[5]Prep Sorteo'!$A$7:$M$70,11,FALSE))</f>
      </c>
      <c r="E53" s="162"/>
      <c r="F53" s="163" t="str">
        <f>IF(ISBLANK($E53),"Bye",IF(VLOOKUP($E53,'[5]Prep Sorteo'!$A$7:$M$70,2,FALSE)="ZZZ","",CONCATENATE(VLOOKUP($E53,'[5]Prep Sorteo'!$A$7:$M$70,2,FALSE),", ",VLOOKUP($E53,'[5]Prep Sorteo'!$A$7:$M$70,3,FALSE))))</f>
        <v>Bye</v>
      </c>
      <c r="G53" s="240" t="str">
        <f>G50</f>
        <v>Bye</v>
      </c>
      <c r="H53" s="235"/>
      <c r="I53" s="244"/>
      <c r="J53" s="235"/>
      <c r="K53" s="243"/>
      <c r="L53" s="235"/>
      <c r="M53" s="243"/>
      <c r="N53" s="247"/>
      <c r="O53" s="247"/>
      <c r="P53" s="52">
        <f>IF($E53="","",VLOOKUP($E53,'[5]Prep Sorteo'!$A$7:$M$71,10,FALSE))</f>
      </c>
      <c r="Q53" s="52" t="e">
        <f>jugador($F53)</f>
        <v>#NAME?</v>
      </c>
    </row>
    <row r="54" spans="1:17" s="106" customFormat="1" ht="9" customHeight="1">
      <c r="A54" s="229"/>
      <c r="B54" s="230"/>
      <c r="C54" s="231"/>
      <c r="D54" s="231"/>
      <c r="E54" s="232"/>
      <c r="F54" s="233"/>
      <c r="G54" s="242" t="s">
        <v>66</v>
      </c>
      <c r="H54" s="235" t="e">
        <f>IF(G54=Q53,B53,B55)</f>
        <v>#NAME?</v>
      </c>
      <c r="I54" s="245"/>
      <c r="J54" s="235"/>
      <c r="K54" s="243"/>
      <c r="L54" s="235"/>
      <c r="M54" s="243"/>
      <c r="N54" s="247"/>
      <c r="O54" s="247"/>
      <c r="P54" s="64"/>
      <c r="Q54" s="247"/>
    </row>
    <row r="55" spans="1:17" s="106" customFormat="1" ht="9" customHeight="1">
      <c r="A55" s="227">
        <v>24</v>
      </c>
      <c r="B55" s="160">
        <f>IF($E55="","",VLOOKUP($E55,'[5]Prep Sorteo'!$A$7:$M$70,4,FALSE))</f>
        <v>5913654</v>
      </c>
      <c r="C55" s="161">
        <f>IF($E55="","",VLOOKUP($E55,'[5]Prep Sorteo'!$A$7:$M$70,9,FALSE))</f>
        <v>828</v>
      </c>
      <c r="D55" s="161" t="str">
        <f>IF($E55="","",VLOOKUP($E55,'[5]Prep Sorteo'!$A$7:$M$70,11,FALSE))</f>
        <v>WC</v>
      </c>
      <c r="E55" s="162">
        <v>3</v>
      </c>
      <c r="F55" s="177" t="str">
        <f>IF(ISBLANK($E55),"Bye",IF(VLOOKUP($E55,'[5]Prep Sorteo'!$A$7:$M$70,2,FALSE)="ZZZ","",CONCATENATE(VLOOKUP($E55,'[5]Prep Sorteo'!$A$7:$M$70,2,FALSE),", ",VLOOKUP($E55,'[5]Prep Sorteo'!$A$7:$M$70,3,FALSE))))</f>
        <v>ANILLO BUSTAMANTE, CARMEN</v>
      </c>
      <c r="G55" s="236"/>
      <c r="H55" s="235"/>
      <c r="I55" s="244"/>
      <c r="J55" s="235"/>
      <c r="K55" s="243"/>
      <c r="L55" s="235"/>
      <c r="M55" s="240" t="str">
        <f>M24</f>
        <v>TASCON P.</v>
      </c>
      <c r="N55" s="247"/>
      <c r="O55" s="247"/>
      <c r="P55" s="52">
        <f>IF($E55="","",VLOOKUP($E55,'[5]Prep Sorteo'!$A$7:$M$71,10,FALSE))</f>
        <v>162</v>
      </c>
      <c r="Q55" s="52" t="e">
        <f>jugador($F55)</f>
        <v>#NAME?</v>
      </c>
    </row>
    <row r="56" spans="1:17" s="106" customFormat="1" ht="9" customHeight="1">
      <c r="A56" s="229"/>
      <c r="B56" s="230"/>
      <c r="C56" s="231"/>
      <c r="D56" s="231"/>
      <c r="E56" s="246"/>
      <c r="F56" s="238"/>
      <c r="G56" s="236"/>
      <c r="H56" s="235"/>
      <c r="I56" s="244"/>
      <c r="J56" s="235"/>
      <c r="K56" s="239"/>
      <c r="L56" s="235"/>
      <c r="M56" s="242" t="s">
        <v>68</v>
      </c>
      <c r="N56" s="92" t="e">
        <f>IF(M56=K48,L48,L64)</f>
        <v>#NAME?</v>
      </c>
      <c r="O56" s="247"/>
      <c r="P56" s="194"/>
      <c r="Q56" s="247"/>
    </row>
    <row r="57" spans="1:17" s="106" customFormat="1" ht="9" customHeight="1">
      <c r="A57" s="229">
        <v>25</v>
      </c>
      <c r="B57" s="160">
        <f>IF($E57="","",VLOOKUP($E57,'[5]Prep Sorteo'!$A$7:$M$70,4,FALSE))</f>
      </c>
      <c r="C57" s="161">
        <f>IF($E57="","",VLOOKUP($E57,'[5]Prep Sorteo'!$A$7:$M$70,9,FALSE))</f>
      </c>
      <c r="D57" s="161">
        <f>IF($E57="","",VLOOKUP($E57,'[5]Prep Sorteo'!$A$7:$M$70,11,FALSE))</f>
      </c>
      <c r="E57" s="162"/>
      <c r="F57" s="163" t="str">
        <f>IF(ISBLANK($E57),"Bye",IF(VLOOKUP($E57,'[5]Prep Sorteo'!$A$7:$M$70,2,FALSE)="ZZZ","",CONCATENATE(VLOOKUP($E57,'[5]Prep Sorteo'!$A$7:$M$70,2,FALSE),", ",VLOOKUP($E57,'[5]Prep Sorteo'!$A$7:$M$70,3,FALSE))))</f>
        <v>Bye</v>
      </c>
      <c r="G57" s="236"/>
      <c r="H57" s="235"/>
      <c r="I57" s="244"/>
      <c r="J57" s="235"/>
      <c r="K57" s="243"/>
      <c r="L57" s="235"/>
      <c r="M57" s="236" t="s">
        <v>158</v>
      </c>
      <c r="P57" s="52">
        <f>IF($E57="","",VLOOKUP($E57,'[5]Prep Sorteo'!$A$7:$M$71,10,FALSE))</f>
      </c>
      <c r="Q57" s="52" t="e">
        <f>jugador($F57)</f>
        <v>#NAME?</v>
      </c>
    </row>
    <row r="58" spans="1:17" s="106" customFormat="1" ht="9" customHeight="1">
      <c r="A58" s="229"/>
      <c r="B58" s="230"/>
      <c r="C58" s="231"/>
      <c r="D58" s="231"/>
      <c r="E58" s="232"/>
      <c r="F58" s="233"/>
      <c r="G58" s="234" t="s">
        <v>67</v>
      </c>
      <c r="H58" s="235" t="e">
        <f>IF(G58=Q57,B57,B59)</f>
        <v>#NAME?</v>
      </c>
      <c r="I58" s="244"/>
      <c r="J58" s="235"/>
      <c r="K58" s="243"/>
      <c r="L58" s="235"/>
      <c r="M58" s="236"/>
      <c r="P58" s="64"/>
      <c r="Q58" s="247"/>
    </row>
    <row r="59" spans="1:17" s="106" customFormat="1" ht="9" customHeight="1">
      <c r="A59" s="229">
        <v>26</v>
      </c>
      <c r="B59" s="160">
        <f>IF($E59="","",VLOOKUP($E59,'[5]Prep Sorteo'!$A$7:$M$70,4,FALSE))</f>
        <v>5899424</v>
      </c>
      <c r="C59" s="161">
        <f>IF($E59="","",VLOOKUP($E59,'[5]Prep Sorteo'!$A$7:$M$70,9,FALSE))</f>
        <v>1202</v>
      </c>
      <c r="D59" s="161">
        <f>IF($E59="","",VLOOKUP($E59,'[5]Prep Sorteo'!$A$7:$M$70,11,FALSE))</f>
        <v>0</v>
      </c>
      <c r="E59" s="162">
        <v>8</v>
      </c>
      <c r="F59" s="177" t="str">
        <f>IF(ISBLANK($E59),"Bye",IF(VLOOKUP($E59,'[5]Prep Sorteo'!$A$7:$M$70,2,FALSE)="ZZZ","",CONCATENATE(VLOOKUP($E59,'[5]Prep Sorteo'!$A$7:$M$70,2,FALSE),", ",VLOOKUP($E59,'[5]Prep Sorteo'!$A$7:$M$70,3,FALSE))))</f>
        <v>VERDU GONZALEZ, MARIA</v>
      </c>
      <c r="G59" s="237"/>
      <c r="H59" s="235"/>
      <c r="I59" s="244"/>
      <c r="J59" s="235"/>
      <c r="K59" s="243"/>
      <c r="L59" s="235"/>
      <c r="M59" s="236"/>
      <c r="P59" s="52">
        <f>IF($E59="","",VLOOKUP($E59,'[5]Prep Sorteo'!$A$7:$M$71,10,FALSE))</f>
        <v>95</v>
      </c>
      <c r="Q59" s="52" t="e">
        <f>jugador($F59)</f>
        <v>#NAME?</v>
      </c>
    </row>
    <row r="60" spans="1:17" s="106" customFormat="1" ht="9" customHeight="1">
      <c r="A60" s="229"/>
      <c r="B60" s="230"/>
      <c r="C60" s="231"/>
      <c r="D60" s="231"/>
      <c r="E60" s="232"/>
      <c r="F60" s="238"/>
      <c r="G60" s="239"/>
      <c r="H60" s="235"/>
      <c r="I60" s="234" t="s">
        <v>67</v>
      </c>
      <c r="J60" s="235" t="e">
        <f>IF(I60=G58,H58,H62)</f>
        <v>#NAME?</v>
      </c>
      <c r="K60" s="243"/>
      <c r="L60" s="235"/>
      <c r="M60" s="236"/>
      <c r="P60" s="64"/>
      <c r="Q60" s="247"/>
    </row>
    <row r="61" spans="1:17" s="106" customFormat="1" ht="9" customHeight="1">
      <c r="A61" s="229">
        <v>27</v>
      </c>
      <c r="B61" s="160">
        <f>IF($E61="","",VLOOKUP($E61,'[5]Prep Sorteo'!$A$7:$M$70,4,FALSE))</f>
        <v>5969756</v>
      </c>
      <c r="C61" s="161">
        <f>IF($E61="","",VLOOKUP($E61,'[5]Prep Sorteo'!$A$7:$M$70,9,FALSE))</f>
        <v>0</v>
      </c>
      <c r="D61" s="161">
        <f>IF($E61="","",VLOOKUP($E61,'[5]Prep Sorteo'!$A$7:$M$70,11,FALSE))</f>
        <v>0</v>
      </c>
      <c r="E61" s="162">
        <v>16</v>
      </c>
      <c r="F61" s="163" t="str">
        <f>IF(ISBLANK($E61),"Bye",IF(VLOOKUP($E61,'[5]Prep Sorteo'!$A$7:$M$70,2,FALSE)="ZZZ","",CONCATENATE(VLOOKUP($E61,'[5]Prep Sorteo'!$A$7:$M$70,2,FALSE),", ",VLOOKUP($E61,'[5]Prep Sorteo'!$A$7:$M$70,3,FALSE))))</f>
        <v>POGGIOLI, ASIA</v>
      </c>
      <c r="G61" s="240" t="str">
        <f>G58</f>
        <v>VERDU M.</v>
      </c>
      <c r="H61" s="235"/>
      <c r="I61" s="237" t="s">
        <v>128</v>
      </c>
      <c r="J61" s="235"/>
      <c r="K61" s="243"/>
      <c r="L61" s="235"/>
      <c r="M61" s="236"/>
      <c r="P61" s="52">
        <f>IF($E61="","",VLOOKUP($E61,'[5]Prep Sorteo'!$A$7:$M$71,10,FALSE))</f>
        <v>0</v>
      </c>
      <c r="Q61" s="52" t="e">
        <f>jugador($F61)</f>
        <v>#NAME?</v>
      </c>
    </row>
    <row r="62" spans="1:17" s="106" customFormat="1" ht="9" customHeight="1">
      <c r="A62" s="229"/>
      <c r="B62" s="241"/>
      <c r="C62" s="231"/>
      <c r="D62" s="231"/>
      <c r="E62" s="232"/>
      <c r="F62" s="233"/>
      <c r="G62" s="316" t="s">
        <v>129</v>
      </c>
      <c r="H62" s="235" t="e">
        <f>IF(#REF!=Q61,B61,B63)</f>
        <v>#REF!</v>
      </c>
      <c r="I62" s="239"/>
      <c r="J62" s="235"/>
      <c r="K62" s="243"/>
      <c r="L62" s="235"/>
      <c r="M62" s="236"/>
      <c r="P62" s="64"/>
      <c r="Q62" s="247"/>
    </row>
    <row r="63" spans="1:17" s="106" customFormat="1" ht="9" customHeight="1">
      <c r="A63" s="229">
        <v>28</v>
      </c>
      <c r="B63" s="160">
        <f>IF($E63="","",VLOOKUP($E63,'[5]Prep Sorteo'!$A$7:$M$70,4,FALSE))</f>
        <v>5903077</v>
      </c>
      <c r="C63" s="161">
        <f>IF($E63="","",VLOOKUP($E63,'[5]Prep Sorteo'!$A$7:$M$70,9,FALSE))</f>
        <v>1229</v>
      </c>
      <c r="D63" s="161">
        <f>IF($E63="","",VLOOKUP($E63,'[5]Prep Sorteo'!$A$7:$M$70,11,FALSE))</f>
        <v>0</v>
      </c>
      <c r="E63" s="162">
        <v>9</v>
      </c>
      <c r="F63" s="177" t="str">
        <f>IF(ISBLANK($E63),"Bye",IF(VLOOKUP($E63,'[5]Prep Sorteo'!$A$7:$M$70,2,FALSE)="ZZZ","",CONCATENATE(VLOOKUP($E63,'[5]Prep Sorteo'!$A$7:$M$70,2,FALSE),", ",VLOOKUP($E63,'[5]Prep Sorteo'!$A$7:$M$70,3,FALSE))))</f>
        <v>MONSERRAT LLABRES, PAULA</v>
      </c>
      <c r="G63" s="236" t="s">
        <v>229</v>
      </c>
      <c r="H63" s="235"/>
      <c r="I63" s="243"/>
      <c r="J63" s="235"/>
      <c r="K63" s="240" t="str">
        <f>K48</f>
        <v>GIL M.</v>
      </c>
      <c r="L63" s="235"/>
      <c r="M63" s="236"/>
      <c r="P63" s="52">
        <f>IF($E63="","",VLOOKUP($E63,'[5]Prep Sorteo'!$A$7:$M$71,10,FALSE))</f>
        <v>92</v>
      </c>
      <c r="Q63" s="52" t="e">
        <f>jugador($F63)</f>
        <v>#NAME?</v>
      </c>
    </row>
    <row r="64" spans="1:17" s="106" customFormat="1" ht="9" customHeight="1">
      <c r="A64" s="229"/>
      <c r="B64" s="230"/>
      <c r="C64" s="231"/>
      <c r="D64" s="231"/>
      <c r="E64" s="232"/>
      <c r="F64" s="238"/>
      <c r="G64" s="236"/>
      <c r="H64" s="235"/>
      <c r="I64" s="239"/>
      <c r="J64" s="235"/>
      <c r="K64" s="242" t="s">
        <v>68</v>
      </c>
      <c r="L64" s="235" t="e">
        <f>IF(K64=I60,J60,J68)</f>
        <v>#NAME?</v>
      </c>
      <c r="M64" s="236"/>
      <c r="P64" s="64"/>
      <c r="Q64" s="247"/>
    </row>
    <row r="65" spans="1:17" s="106" customFormat="1" ht="9" customHeight="1">
      <c r="A65" s="229">
        <v>29</v>
      </c>
      <c r="B65" s="160">
        <f>IF($E65="","",VLOOKUP($E65,'[5]Prep Sorteo'!$A$7:$M$70,4,FALSE))</f>
      </c>
      <c r="C65" s="161">
        <f>IF($E65="","",VLOOKUP($E65,'[5]Prep Sorteo'!$A$7:$M$70,9,FALSE))</f>
      </c>
      <c r="D65" s="161">
        <f>IF($E65="","",VLOOKUP($E65,'[5]Prep Sorteo'!$A$7:$M$70,11,FALSE))</f>
      </c>
      <c r="E65" s="162"/>
      <c r="F65" s="163" t="str">
        <f>IF(ISBLANK($E65),"Bye",IF(VLOOKUP($E65,'[5]Prep Sorteo'!$A$7:$M$70,2,FALSE)="ZZZ","",CONCATENATE(VLOOKUP($E65,'[5]Prep Sorteo'!$A$7:$M$70,2,FALSE),", ",VLOOKUP($E65,'[5]Prep Sorteo'!$A$7:$M$70,3,FALSE))))</f>
        <v>Bye</v>
      </c>
      <c r="G65" s="236"/>
      <c r="H65" s="235"/>
      <c r="I65" s="243"/>
      <c r="J65" s="235"/>
      <c r="K65" s="244" t="s">
        <v>200</v>
      </c>
      <c r="L65" s="244"/>
      <c r="M65" s="236"/>
      <c r="P65" s="52">
        <f>IF($E65="","",VLOOKUP($E65,'[5]Prep Sorteo'!$A$7:$M$71,10,FALSE))</f>
      </c>
      <c r="Q65" s="52" t="e">
        <f>jugador($F65)</f>
        <v>#NAME?</v>
      </c>
    </row>
    <row r="66" spans="1:17" s="106" customFormat="1" ht="9" customHeight="1">
      <c r="A66" s="229"/>
      <c r="B66" s="230"/>
      <c r="C66" s="231"/>
      <c r="D66" s="231"/>
      <c r="E66" s="232"/>
      <c r="F66" s="233"/>
      <c r="G66" s="234" t="s">
        <v>61</v>
      </c>
      <c r="H66" s="235" t="e">
        <f>IF(G66=Q65,B65,B67)</f>
        <v>#NAME?</v>
      </c>
      <c r="I66" s="243"/>
      <c r="J66" s="235"/>
      <c r="K66" s="244"/>
      <c r="L66" s="244"/>
      <c r="M66" s="236"/>
      <c r="P66" s="64"/>
      <c r="Q66" s="247"/>
    </row>
    <row r="67" spans="1:17" s="106" customFormat="1" ht="9" customHeight="1">
      <c r="A67" s="229">
        <v>30</v>
      </c>
      <c r="B67" s="160">
        <f>IF($E67="","",VLOOKUP($E67,'[5]Prep Sorteo'!$A$7:$M$70,4,FALSE))</f>
      </c>
      <c r="C67" s="161">
        <f>IF($E67="","",VLOOKUP($E67,'[5]Prep Sorteo'!$A$7:$M$70,9,FALSE))</f>
      </c>
      <c r="D67" s="161">
        <f>IF($E67="","",VLOOKUP($E67,'[5]Prep Sorteo'!$A$7:$M$70,11,FALSE))</f>
      </c>
      <c r="E67" s="162"/>
      <c r="F67" s="177" t="str">
        <f>IF(ISBLANK($E67),"Bye",IF(VLOOKUP($E67,'[5]Prep Sorteo'!$A$7:$M$70,2,FALSE)="ZZZ","",CONCATENATE(VLOOKUP($E67,'[5]Prep Sorteo'!$A$7:$M$70,2,FALSE),", ",VLOOKUP($E67,'[5]Prep Sorteo'!$A$7:$M$70,3,FALSE))))</f>
        <v>Bye</v>
      </c>
      <c r="G67" s="237"/>
      <c r="H67" s="235"/>
      <c r="I67" s="240" t="str">
        <f>I60</f>
        <v>VERDU M.</v>
      </c>
      <c r="J67" s="235"/>
      <c r="K67" s="244"/>
      <c r="L67" s="244"/>
      <c r="M67" s="236"/>
      <c r="P67" s="52">
        <f>IF($E67="","",VLOOKUP($E67,'[5]Prep Sorteo'!$A$7:$M$71,10,FALSE))</f>
      </c>
      <c r="Q67" s="52" t="e">
        <f>jugador($F67)</f>
        <v>#NAME?</v>
      </c>
    </row>
    <row r="68" spans="1:17" s="106" customFormat="1" ht="9" customHeight="1">
      <c r="A68" s="229"/>
      <c r="B68" s="230"/>
      <c r="C68" s="231"/>
      <c r="D68" s="231"/>
      <c r="E68" s="232"/>
      <c r="F68" s="238"/>
      <c r="G68" s="239"/>
      <c r="H68" s="235"/>
      <c r="I68" s="242" t="s">
        <v>68</v>
      </c>
      <c r="J68" s="235" t="e">
        <f>IF(I68=G66,H66,H70)</f>
        <v>#NAME?</v>
      </c>
      <c r="K68" s="244"/>
      <c r="L68" s="244"/>
      <c r="M68" s="236"/>
      <c r="P68" s="64"/>
      <c r="Q68" s="247"/>
    </row>
    <row r="69" spans="1:17" s="106" customFormat="1" ht="9" customHeight="1">
      <c r="A69" s="229">
        <v>31</v>
      </c>
      <c r="B69" s="160">
        <f>IF($E69="","",VLOOKUP($E69,'[5]Prep Sorteo'!$A$7:$M$70,4,FALSE))</f>
      </c>
      <c r="C69" s="161">
        <f>IF($E69="","",VLOOKUP($E69,'[5]Prep Sorteo'!$A$7:$M$70,9,FALSE))</f>
      </c>
      <c r="D69" s="161">
        <f>IF($E69="","",VLOOKUP($E69,'[5]Prep Sorteo'!$A$7:$M$70,11,FALSE))</f>
      </c>
      <c r="E69" s="162"/>
      <c r="F69" s="163" t="str">
        <f>IF(ISBLANK($E69),"Bye",IF(VLOOKUP($E69,'[5]Prep Sorteo'!$A$7:$M$70,2,FALSE)="ZZZ","",CONCATENATE(VLOOKUP($E69,'[5]Prep Sorteo'!$A$7:$M$70,2,FALSE),", ",VLOOKUP($E69,'[5]Prep Sorteo'!$A$7:$M$70,3,FALSE))))</f>
        <v>Bye</v>
      </c>
      <c r="G69" s="240" t="str">
        <f>G66</f>
        <v>Bye</v>
      </c>
      <c r="H69" s="235"/>
      <c r="I69" s="244"/>
      <c r="J69" s="244"/>
      <c r="K69" s="244"/>
      <c r="L69" s="244"/>
      <c r="M69" s="236"/>
      <c r="P69" s="52">
        <f>IF($E69="","",VLOOKUP($E69,'[5]Prep Sorteo'!$A$7:$M$71,10,FALSE))</f>
      </c>
      <c r="Q69" s="52" t="e">
        <f>jugador($F69)</f>
        <v>#NAME?</v>
      </c>
    </row>
    <row r="70" spans="1:17" s="106" customFormat="1" ht="9" customHeight="1">
      <c r="A70" s="229"/>
      <c r="B70" s="230"/>
      <c r="C70" s="231"/>
      <c r="D70" s="231"/>
      <c r="E70" s="232"/>
      <c r="F70" s="233"/>
      <c r="G70" s="242" t="s">
        <v>68</v>
      </c>
      <c r="H70" s="235" t="e">
        <f>IF(G70=Q69,B69,B71)</f>
        <v>#NAME?</v>
      </c>
      <c r="I70" s="245"/>
      <c r="J70" s="245"/>
      <c r="K70" s="244"/>
      <c r="L70" s="244"/>
      <c r="M70" s="236"/>
      <c r="P70" s="64"/>
      <c r="Q70" s="247"/>
    </row>
    <row r="71" spans="1:17" s="106" customFormat="1" ht="9" customHeight="1">
      <c r="A71" s="227">
        <v>32</v>
      </c>
      <c r="B71" s="160">
        <f>IF($E71="","",VLOOKUP($E71,'[5]Prep Sorteo'!$A$7:$M$70,4,FALSE))</f>
        <v>5894466</v>
      </c>
      <c r="C71" s="161">
        <f>IF($E71="","",VLOOKUP($E71,'[5]Prep Sorteo'!$A$7:$M$70,9,FALSE))</f>
        <v>765</v>
      </c>
      <c r="D71" s="161">
        <f>IF($E71="","",VLOOKUP($E71,'[5]Prep Sorteo'!$A$7:$M$70,11,FALSE))</f>
        <v>0</v>
      </c>
      <c r="E71" s="162">
        <v>2</v>
      </c>
      <c r="F71" s="177" t="str">
        <f>IF(ISBLANK($E71),"Bye",IF(VLOOKUP($E71,'[5]Prep Sorteo'!$A$7:$M$70,2,FALSE)="ZZZ","",CONCATENATE(VLOOKUP($E71,'[5]Prep Sorteo'!$A$7:$M$70,2,FALSE),", ",VLOOKUP($E71,'[5]Prep Sorteo'!$A$7:$M$70,3,FALSE))))</f>
        <v>FONT DE LA RICA, PAULA</v>
      </c>
      <c r="G71" s="236"/>
      <c r="H71" s="236"/>
      <c r="I71" s="244"/>
      <c r="J71" s="244"/>
      <c r="K71" s="244"/>
      <c r="L71" s="244"/>
      <c r="M71" s="236"/>
      <c r="P71" s="52">
        <f>IF($E71="","",VLOOKUP($E71,'[5]Prep Sorteo'!$A$7:$M$71,10,FALSE))</f>
        <v>182</v>
      </c>
      <c r="Q71" s="52" t="e">
        <f>jugador($F71)</f>
        <v>#NAME?</v>
      </c>
    </row>
    <row r="72" spans="1:17" ht="9" customHeight="1" thickBot="1">
      <c r="A72" s="332" t="s">
        <v>39</v>
      </c>
      <c r="B72" s="332"/>
      <c r="C72" s="252"/>
      <c r="D72" s="252"/>
      <c r="E72" s="252"/>
      <c r="F72" s="252"/>
      <c r="G72" s="252"/>
      <c r="H72" s="252"/>
      <c r="I72" s="252"/>
      <c r="J72" s="252"/>
      <c r="K72" s="252"/>
      <c r="L72" s="252"/>
      <c r="M72" s="252"/>
      <c r="Q72" s="106"/>
    </row>
    <row r="73" spans="1:13" s="199" customFormat="1" ht="9" customHeight="1">
      <c r="A73" s="371" t="s">
        <v>40</v>
      </c>
      <c r="B73" s="372"/>
      <c r="C73" s="372"/>
      <c r="D73" s="373"/>
      <c r="E73" s="200" t="s">
        <v>41</v>
      </c>
      <c r="F73" s="201" t="s">
        <v>42</v>
      </c>
      <c r="G73" s="374" t="s">
        <v>43</v>
      </c>
      <c r="H73" s="375"/>
      <c r="I73" s="376"/>
      <c r="J73" s="202"/>
      <c r="K73" s="375" t="s">
        <v>44</v>
      </c>
      <c r="L73" s="375"/>
      <c r="M73" s="377"/>
    </row>
    <row r="74" spans="1:13" s="199" customFormat="1" ht="9" customHeight="1" thickBot="1">
      <c r="A74" s="378">
        <v>42312</v>
      </c>
      <c r="B74" s="379"/>
      <c r="C74" s="379"/>
      <c r="D74" s="380"/>
      <c r="E74" s="203">
        <v>1</v>
      </c>
      <c r="F74" s="114" t="str">
        <f>F9</f>
        <v>TASCON DOLS, PAULA</v>
      </c>
      <c r="G74" s="381"/>
      <c r="H74" s="382"/>
      <c r="I74" s="383"/>
      <c r="J74" s="204"/>
      <c r="K74" s="382"/>
      <c r="L74" s="382"/>
      <c r="M74" s="384"/>
    </row>
    <row r="75" spans="1:13" s="199" customFormat="1" ht="9" customHeight="1">
      <c r="A75" s="385" t="s">
        <v>46</v>
      </c>
      <c r="B75" s="386"/>
      <c r="C75" s="386"/>
      <c r="D75" s="387"/>
      <c r="E75" s="205">
        <v>2</v>
      </c>
      <c r="F75" s="206" t="str">
        <f>F71</f>
        <v>FONT DE LA RICA, PAULA</v>
      </c>
      <c r="G75" s="381"/>
      <c r="H75" s="382"/>
      <c r="I75" s="383"/>
      <c r="J75" s="204"/>
      <c r="K75" s="382"/>
      <c r="L75" s="382"/>
      <c r="M75" s="384"/>
    </row>
    <row r="76" spans="1:13" s="199" customFormat="1" ht="9" customHeight="1" thickBot="1">
      <c r="A76" s="388" t="s">
        <v>48</v>
      </c>
      <c r="B76" s="389"/>
      <c r="C76" s="389"/>
      <c r="D76" s="390"/>
      <c r="E76" s="205">
        <v>3</v>
      </c>
      <c r="F76" s="206" t="str">
        <f>IF(E25=3,F25,IF(E55=3,F55,""))</f>
        <v>ANILLO BUSTAMANTE, CARMEN</v>
      </c>
      <c r="G76" s="381"/>
      <c r="H76" s="382"/>
      <c r="I76" s="383"/>
      <c r="J76" s="204"/>
      <c r="K76" s="382"/>
      <c r="L76" s="382"/>
      <c r="M76" s="384"/>
    </row>
    <row r="77" spans="1:13" s="199" customFormat="1" ht="9" customHeight="1">
      <c r="A77" s="371" t="s">
        <v>50</v>
      </c>
      <c r="B77" s="372"/>
      <c r="C77" s="372"/>
      <c r="D77" s="373"/>
      <c r="E77" s="205">
        <v>4</v>
      </c>
      <c r="F77" s="206" t="str">
        <f>IF(E25=4,F25,IF(E55=4,F55,""))</f>
        <v>FONS TORRES, MAGDALENA</v>
      </c>
      <c r="G77" s="381"/>
      <c r="H77" s="382"/>
      <c r="I77" s="383"/>
      <c r="J77" s="204"/>
      <c r="K77" s="382"/>
      <c r="L77" s="382"/>
      <c r="M77" s="384"/>
    </row>
    <row r="78" spans="1:13" s="199" customFormat="1" ht="9" customHeight="1" thickBot="1">
      <c r="A78" s="391"/>
      <c r="B78" s="392"/>
      <c r="C78" s="392"/>
      <c r="D78" s="393"/>
      <c r="E78" s="207">
        <v>5</v>
      </c>
      <c r="F78" s="208">
        <f>IF(E23=5,F23,IF(E39=5,F39,IF(E41=5,F41,IF(E57=5,F57,""))))</f>
      </c>
      <c r="G78" s="381"/>
      <c r="H78" s="382"/>
      <c r="I78" s="383"/>
      <c r="J78" s="204"/>
      <c r="K78" s="382"/>
      <c r="L78" s="382"/>
      <c r="M78" s="384"/>
    </row>
    <row r="79" spans="1:13" s="199" customFormat="1" ht="9" customHeight="1">
      <c r="A79" s="371" t="s">
        <v>51</v>
      </c>
      <c r="B79" s="372"/>
      <c r="C79" s="372"/>
      <c r="D79" s="373"/>
      <c r="E79" s="207">
        <v>6</v>
      </c>
      <c r="F79" s="208">
        <f>IF(E23=6,F23,IF(E39=6,F39,IF(E41=6,F41,IF(E57=6,F57,""))))</f>
      </c>
      <c r="G79" s="381"/>
      <c r="H79" s="382"/>
      <c r="I79" s="383"/>
      <c r="J79" s="204"/>
      <c r="K79" s="382"/>
      <c r="L79" s="382"/>
      <c r="M79" s="384"/>
    </row>
    <row r="80" spans="1:13" s="199" customFormat="1" ht="9" customHeight="1">
      <c r="A80" s="394" t="str">
        <f>K6</f>
        <v>PEP JORDI MATAS RAMIS</v>
      </c>
      <c r="B80" s="395"/>
      <c r="C80" s="395"/>
      <c r="D80" s="396"/>
      <c r="E80" s="207">
        <v>7</v>
      </c>
      <c r="F80" s="208">
        <f>IF(E23=7,F23,IF(E39=7,F39,IF(E41=7,F41,IF(E57=7,F57,""))))</f>
      </c>
      <c r="G80" s="381"/>
      <c r="H80" s="382"/>
      <c r="I80" s="383"/>
      <c r="J80" s="204"/>
      <c r="K80" s="382"/>
      <c r="L80" s="382"/>
      <c r="M80" s="384"/>
    </row>
    <row r="81" spans="1:13" s="199" customFormat="1" ht="9" customHeight="1" thickBot="1">
      <c r="A81" s="397">
        <f>('[5]Prep Torneo'!$E$7)</f>
        <v>3208825</v>
      </c>
      <c r="B81" s="398"/>
      <c r="C81" s="398"/>
      <c r="D81" s="399"/>
      <c r="E81" s="209">
        <v>8</v>
      </c>
      <c r="F81" s="210">
        <f>IF(E23=8,F23,IF(E39=8,F39,IF(E41=8,F41,IF(E57=8,F57,""))))</f>
      </c>
      <c r="G81" s="400"/>
      <c r="H81" s="401"/>
      <c r="I81" s="402"/>
      <c r="J81" s="211"/>
      <c r="K81" s="401"/>
      <c r="L81" s="401"/>
      <c r="M81" s="403"/>
    </row>
    <row r="82" spans="2:13" s="199" customFormat="1" ht="12.75">
      <c r="B82" s="212" t="s">
        <v>52</v>
      </c>
      <c r="F82" s="213"/>
      <c r="G82" s="213"/>
      <c r="H82" s="213"/>
      <c r="I82" s="214"/>
      <c r="J82" s="214"/>
      <c r="K82" s="404" t="s">
        <v>53</v>
      </c>
      <c r="L82" s="404"/>
      <c r="M82" s="404"/>
    </row>
    <row r="83" spans="6:13" s="199" customFormat="1" ht="12.75">
      <c r="F83" s="212" t="s">
        <v>54</v>
      </c>
      <c r="G83" s="405" t="s">
        <v>55</v>
      </c>
      <c r="H83" s="405"/>
      <c r="I83" s="405"/>
      <c r="J83" s="215"/>
      <c r="K83" s="213"/>
      <c r="L83" s="213"/>
      <c r="M83" s="214"/>
    </row>
    <row r="85" ht="12.75"/>
    <row r="87" ht="12.75"/>
    <row r="88" ht="12.75"/>
    <row r="89" ht="12.75"/>
  </sheetData>
  <sheetProtection password="CC8C" sheet="1" formatCells="0"/>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priority="4" dxfId="56" stopIfTrue="1">
      <formula>$M$9=8</formula>
    </cfRule>
  </conditionalFormatting>
  <conditionalFormatting sqref="E78:F81">
    <cfRule type="expression" priority="3" dxfId="58" stopIfTrue="1">
      <formula>$M$9&lt;5</formula>
    </cfRule>
  </conditionalFormatting>
  <conditionalFormatting sqref="F9:F71 B9:D71">
    <cfRule type="expression" priority="2" dxfId="56" stopIfTrue="1">
      <formula>AND($E9&lt;=$M$9,$E9&gt;0,$P9&gt;0,$D9&lt;&gt;"LL",$D9&lt;&gt;"Alt")</formula>
    </cfRule>
  </conditionalFormatting>
  <conditionalFormatting sqref="E9 E11 E13 E15 E17 E19 E21 E23 E25 E27 E29 E31 E33 E35 E37 E39 E41 E43 E45 E47 E49 E51 E53 E55 E57 E59 E61 E63 E65 E67 E69 E71">
    <cfRule type="expression" priority="1" dxfId="57" stopIfTrue="1">
      <formula>AND($E9&lt;=$M$9,$P9&gt;0,$D9&lt;&gt;"LL",$D9&lt;&gt;"Alt")</formula>
    </cfRule>
  </conditionalFormatting>
  <dataValidations count="5">
    <dataValidation type="list" allowBlank="1" showInputMessage="1" showErrorMessage="1" sqref="G70 G10 G14 G18 G66 G26 G30 G34 G38 G42 G58 G50 G54">
      <formula1>$Q69:$Q71</formula1>
    </dataValidation>
    <dataValidation type="list" allowBlank="1" showInputMessage="1" showErrorMessage="1" sqref="I12 I68 I52 I36 I28 I20 I44 I60">
      <formula1>$G13:$G14</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 type="list" allowBlank="1" showInputMessage="1" showErrorMessage="1" sqref="M40">
      <formula1>$M$55:$M$56</formula1>
    </dataValidation>
  </dataValidations>
  <printOptions horizontalCentered="1" verticalCentered="1"/>
  <pageMargins left="0" right="0" top="0" bottom="0" header="0" footer="0"/>
  <pageSetup fitToHeight="1" fitToWidth="1"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1" sqref="A1:K1"/>
    </sheetView>
  </sheetViews>
  <sheetFormatPr defaultColWidth="11.421875" defaultRowHeight="15"/>
  <cols>
    <col min="1" max="1" width="2.7109375" style="254" customWidth="1"/>
    <col min="2" max="2" width="7.7109375" style="254" customWidth="1"/>
    <col min="3" max="3" width="5.00390625" style="254" customWidth="1"/>
    <col min="4" max="4" width="3.7109375" style="254" customWidth="1"/>
    <col min="5" max="5" width="2.7109375" style="254" customWidth="1"/>
    <col min="6" max="6" width="27.7109375" style="254" customWidth="1"/>
    <col min="7" max="7" width="5.7109375" style="254" customWidth="1"/>
    <col min="8" max="11" width="13.7109375" style="254" customWidth="1"/>
    <col min="12" max="16384" width="11.421875" style="254" customWidth="1"/>
  </cols>
  <sheetData>
    <row r="1" spans="1:11" ht="25.5" customHeight="1">
      <c r="A1" s="407" t="s">
        <v>69</v>
      </c>
      <c r="B1" s="407"/>
      <c r="C1" s="407"/>
      <c r="D1" s="407"/>
      <c r="E1" s="407"/>
      <c r="F1" s="407"/>
      <c r="G1" s="407"/>
      <c r="H1" s="407"/>
      <c r="I1" s="407"/>
      <c r="J1" s="407"/>
      <c r="K1" s="407"/>
    </row>
    <row r="2" spans="1:11" ht="13.5" customHeight="1">
      <c r="A2" s="408" t="s">
        <v>0</v>
      </c>
      <c r="B2" s="408"/>
      <c r="C2" s="408"/>
      <c r="D2" s="408"/>
      <c r="E2" s="408"/>
      <c r="F2" s="408"/>
      <c r="G2" s="408"/>
      <c r="H2" s="408"/>
      <c r="I2" s="408"/>
      <c r="J2" s="408"/>
      <c r="K2" s="408"/>
    </row>
    <row r="3" spans="1:11" ht="9.75" customHeight="1">
      <c r="A3" s="409" t="s">
        <v>1</v>
      </c>
      <c r="B3" s="409"/>
      <c r="C3" s="409"/>
      <c r="D3" s="409"/>
      <c r="E3" s="409"/>
      <c r="F3" s="6" t="s">
        <v>2</v>
      </c>
      <c r="G3" s="6"/>
      <c r="H3" s="6" t="s">
        <v>3</v>
      </c>
      <c r="I3" s="255"/>
      <c r="J3" s="6" t="s">
        <v>4</v>
      </c>
      <c r="K3" s="256"/>
    </row>
    <row r="4" spans="1:11" ht="11.25" customHeight="1">
      <c r="A4" s="410">
        <v>42310</v>
      </c>
      <c r="B4" s="410"/>
      <c r="C4" s="410"/>
      <c r="D4" s="410"/>
      <c r="E4" s="410"/>
      <c r="F4" s="13" t="s">
        <v>5</v>
      </c>
      <c r="G4" s="13"/>
      <c r="H4" s="257" t="s">
        <v>6</v>
      </c>
      <c r="I4" s="258"/>
      <c r="J4" s="13" t="s">
        <v>7</v>
      </c>
      <c r="K4" s="259"/>
    </row>
    <row r="5" spans="1:11" ht="9.75" customHeight="1">
      <c r="A5" s="409" t="s">
        <v>8</v>
      </c>
      <c r="B5" s="409"/>
      <c r="C5" s="409"/>
      <c r="D5" s="409"/>
      <c r="E5" s="409"/>
      <c r="F5" s="22" t="s">
        <v>9</v>
      </c>
      <c r="G5" s="22"/>
      <c r="H5" s="255" t="s">
        <v>10</v>
      </c>
      <c r="I5" s="255"/>
      <c r="J5" s="255"/>
      <c r="K5" s="260" t="s">
        <v>11</v>
      </c>
    </row>
    <row r="6" spans="1:11" ht="11.25" customHeight="1" thickBot="1">
      <c r="A6" s="406" t="s">
        <v>12</v>
      </c>
      <c r="B6" s="406"/>
      <c r="C6" s="406"/>
      <c r="D6" s="406"/>
      <c r="E6" s="406"/>
      <c r="F6" s="27" t="s">
        <v>70</v>
      </c>
      <c r="G6" s="27"/>
      <c r="H6" s="27" t="s">
        <v>14</v>
      </c>
      <c r="I6" s="261"/>
      <c r="J6" s="27"/>
      <c r="K6" s="262" t="s">
        <v>15</v>
      </c>
    </row>
    <row r="7" spans="1:11" ht="9.75" customHeight="1">
      <c r="A7" s="31"/>
      <c r="B7" s="32" t="s">
        <v>17</v>
      </c>
      <c r="C7" s="33" t="s">
        <v>18</v>
      </c>
      <c r="D7" s="33" t="s">
        <v>19</v>
      </c>
      <c r="E7" s="32" t="s">
        <v>20</v>
      </c>
      <c r="F7" s="33" t="s">
        <v>21</v>
      </c>
      <c r="G7" s="33"/>
      <c r="H7" s="33" t="s">
        <v>23</v>
      </c>
      <c r="I7" s="33" t="s">
        <v>24</v>
      </c>
      <c r="J7" s="33" t="s">
        <v>71</v>
      </c>
      <c r="K7" s="33"/>
    </row>
    <row r="8" spans="1:11" ht="18" customHeight="1">
      <c r="A8" s="39"/>
      <c r="B8" s="418"/>
      <c r="C8" s="418"/>
      <c r="D8" s="418"/>
      <c r="E8" s="418"/>
      <c r="F8" s="418"/>
      <c r="G8" s="40"/>
      <c r="H8" s="41"/>
      <c r="I8" s="41"/>
      <c r="J8" s="41"/>
      <c r="K8" s="41"/>
    </row>
    <row r="9" spans="1:11" ht="18" customHeight="1">
      <c r="A9" s="227"/>
      <c r="B9" s="263" t="s">
        <v>27</v>
      </c>
      <c r="C9" s="264" t="s">
        <v>27</v>
      </c>
      <c r="D9" s="264" t="s">
        <v>27</v>
      </c>
      <c r="E9" s="265"/>
      <c r="F9" s="48"/>
      <c r="G9" s="48"/>
      <c r="H9" s="89"/>
      <c r="I9" s="89"/>
      <c r="J9" s="89"/>
      <c r="K9" s="266">
        <v>0</v>
      </c>
    </row>
    <row r="10" spans="1:11" ht="18" customHeight="1">
      <c r="A10" s="229"/>
      <c r="B10" s="267"/>
      <c r="C10" s="268"/>
      <c r="D10" s="268"/>
      <c r="E10" s="265"/>
      <c r="F10" s="60"/>
      <c r="G10" s="60"/>
      <c r="H10" s="269"/>
      <c r="I10" s="265"/>
      <c r="J10" s="246"/>
      <c r="K10" s="246"/>
    </row>
    <row r="11" spans="1:11" ht="18" customHeight="1" thickBot="1">
      <c r="A11" s="229"/>
      <c r="B11" s="241" t="s">
        <v>27</v>
      </c>
      <c r="C11" s="268" t="s">
        <v>27</v>
      </c>
      <c r="D11" s="268" t="s">
        <v>27</v>
      </c>
      <c r="E11" s="265"/>
      <c r="F11" s="60"/>
      <c r="G11" s="60"/>
      <c r="H11" s="265"/>
      <c r="I11" s="265"/>
      <c r="J11" s="246"/>
      <c r="K11" s="246"/>
    </row>
    <row r="12" spans="1:11" ht="18" customHeight="1">
      <c r="A12" s="229"/>
      <c r="B12" s="270">
        <v>5873212</v>
      </c>
      <c r="C12" s="271">
        <v>205</v>
      </c>
      <c r="D12" s="271">
        <v>0</v>
      </c>
      <c r="E12" s="272">
        <v>1</v>
      </c>
      <c r="F12" s="273" t="s">
        <v>72</v>
      </c>
      <c r="G12" s="60"/>
      <c r="H12" s="265"/>
      <c r="I12" s="274" t="s">
        <v>205</v>
      </c>
      <c r="J12" s="265"/>
      <c r="K12" s="246"/>
    </row>
    <row r="13" spans="1:11" ht="18" customHeight="1">
      <c r="A13" s="227"/>
      <c r="B13" s="275">
        <v>5885283</v>
      </c>
      <c r="C13" s="276">
        <v>1690</v>
      </c>
      <c r="D13" s="276">
        <v>0</v>
      </c>
      <c r="E13" s="277">
        <v>2</v>
      </c>
      <c r="F13" s="278" t="s">
        <v>73</v>
      </c>
      <c r="G13" s="60"/>
      <c r="H13" s="279">
        <v>0</v>
      </c>
      <c r="I13" s="280"/>
      <c r="J13" s="265"/>
      <c r="K13" s="246"/>
    </row>
    <row r="14" spans="1:11" ht="18" customHeight="1">
      <c r="A14" s="229"/>
      <c r="B14" s="275">
        <v>5903803</v>
      </c>
      <c r="C14" s="276">
        <v>3026</v>
      </c>
      <c r="D14" s="276" t="s">
        <v>74</v>
      </c>
      <c r="E14" s="277">
        <v>3</v>
      </c>
      <c r="F14" s="278" t="s">
        <v>75</v>
      </c>
      <c r="G14" s="60"/>
      <c r="H14" s="281"/>
      <c r="I14" s="282"/>
      <c r="J14" s="265"/>
      <c r="K14" s="246"/>
    </row>
    <row r="15" spans="1:11" ht="18" customHeight="1" thickBot="1">
      <c r="A15" s="229"/>
      <c r="B15" s="283">
        <v>5900528</v>
      </c>
      <c r="C15" s="284">
        <v>0</v>
      </c>
      <c r="D15" s="284">
        <v>0</v>
      </c>
      <c r="E15" s="285">
        <v>4</v>
      </c>
      <c r="F15" s="286" t="s">
        <v>76</v>
      </c>
      <c r="G15" s="60"/>
      <c r="H15" s="265"/>
      <c r="I15" s="282"/>
      <c r="J15" s="265"/>
      <c r="K15" s="246"/>
    </row>
    <row r="16" spans="1:11" ht="18" customHeight="1">
      <c r="A16" s="229"/>
      <c r="B16" s="263" t="s">
        <v>27</v>
      </c>
      <c r="C16" s="264" t="s">
        <v>27</v>
      </c>
      <c r="D16" s="264" t="s">
        <v>27</v>
      </c>
      <c r="E16" s="265"/>
      <c r="F16" s="48"/>
      <c r="G16" s="60"/>
      <c r="H16" s="265"/>
      <c r="I16" s="282"/>
      <c r="J16" s="274" t="s">
        <v>205</v>
      </c>
      <c r="K16" s="279" t="s">
        <v>27</v>
      </c>
    </row>
    <row r="17" spans="1:11" ht="18" customHeight="1">
      <c r="A17" s="229"/>
      <c r="B17" s="267"/>
      <c r="C17" s="268"/>
      <c r="D17" s="268"/>
      <c r="E17" s="265"/>
      <c r="F17" s="60"/>
      <c r="G17" s="60"/>
      <c r="H17" s="265"/>
      <c r="I17" s="282"/>
      <c r="J17" s="287" t="s">
        <v>230</v>
      </c>
      <c r="K17" s="246"/>
    </row>
    <row r="18" spans="1:11" ht="18" customHeight="1">
      <c r="A18" s="229"/>
      <c r="B18" s="328" t="s">
        <v>130</v>
      </c>
      <c r="C18" s="328"/>
      <c r="D18" s="328"/>
      <c r="E18" s="328"/>
      <c r="F18" s="328"/>
      <c r="G18" s="60"/>
      <c r="H18" s="269"/>
      <c r="I18" s="282"/>
      <c r="J18" s="265"/>
      <c r="K18" s="246"/>
    </row>
    <row r="19" spans="1:11" ht="18" customHeight="1">
      <c r="A19" s="227"/>
      <c r="B19" s="328" t="s">
        <v>131</v>
      </c>
      <c r="C19" s="328"/>
      <c r="D19" s="328"/>
      <c r="E19" s="328"/>
      <c r="F19" s="328"/>
      <c r="G19" s="60"/>
      <c r="H19" s="265"/>
      <c r="I19" s="288">
        <v>0</v>
      </c>
      <c r="J19" s="265"/>
      <c r="K19" s="246"/>
    </row>
    <row r="20" spans="1:11" ht="18" customHeight="1">
      <c r="A20" s="229"/>
      <c r="B20" s="328" t="s">
        <v>201</v>
      </c>
      <c r="C20" s="328"/>
      <c r="D20" s="328"/>
      <c r="E20" s="328"/>
      <c r="F20" s="328"/>
      <c r="G20" s="60"/>
      <c r="H20" s="265"/>
      <c r="I20" s="289" t="s">
        <v>206</v>
      </c>
      <c r="J20" s="265"/>
      <c r="K20" s="246"/>
    </row>
    <row r="21" spans="1:11" ht="18" customHeight="1">
      <c r="A21" s="229"/>
      <c r="B21" s="328" t="s">
        <v>202</v>
      </c>
      <c r="C21" s="328"/>
      <c r="D21" s="328"/>
      <c r="E21" s="328"/>
      <c r="F21" s="328"/>
      <c r="G21" s="60"/>
      <c r="H21" s="279">
        <v>0</v>
      </c>
      <c r="I21" s="246"/>
      <c r="J21" s="265"/>
      <c r="K21" s="246"/>
    </row>
    <row r="22" spans="1:11" ht="18" customHeight="1">
      <c r="A22" s="229"/>
      <c r="B22" s="328" t="s">
        <v>203</v>
      </c>
      <c r="C22" s="328"/>
      <c r="D22" s="328"/>
      <c r="E22" s="328"/>
      <c r="F22" s="328"/>
      <c r="G22" s="60"/>
      <c r="H22" s="281"/>
      <c r="I22" s="265"/>
      <c r="J22" s="265"/>
      <c r="K22" s="246"/>
    </row>
    <row r="23" spans="1:11" ht="18" customHeight="1">
      <c r="A23" s="227"/>
      <c r="B23" s="328" t="s">
        <v>204</v>
      </c>
      <c r="C23" s="328"/>
      <c r="D23" s="328"/>
      <c r="E23" s="328"/>
      <c r="F23" s="328"/>
      <c r="G23" s="60"/>
      <c r="H23" s="265"/>
      <c r="I23" s="265"/>
      <c r="J23" s="265"/>
      <c r="K23" s="246"/>
    </row>
    <row r="24" spans="1:11" ht="18" customHeight="1" thickBot="1">
      <c r="A24" s="332" t="s">
        <v>39</v>
      </c>
      <c r="B24" s="332"/>
      <c r="C24" s="246"/>
      <c r="D24" s="246"/>
      <c r="E24" s="232"/>
      <c r="F24" s="89"/>
      <c r="G24" s="89"/>
      <c r="H24" s="246"/>
      <c r="I24" s="265"/>
      <c r="J24" s="290"/>
      <c r="K24" s="291"/>
    </row>
    <row r="25" spans="1:11" ht="9.75" customHeight="1">
      <c r="A25" s="419" t="s">
        <v>40</v>
      </c>
      <c r="B25" s="420"/>
      <c r="C25" s="420"/>
      <c r="D25" s="421"/>
      <c r="E25" s="292" t="s">
        <v>41</v>
      </c>
      <c r="F25" s="293" t="s">
        <v>42</v>
      </c>
      <c r="G25" s="292" t="s">
        <v>41</v>
      </c>
      <c r="H25" s="422" t="s">
        <v>43</v>
      </c>
      <c r="I25" s="423"/>
      <c r="J25" s="424" t="s">
        <v>44</v>
      </c>
      <c r="K25" s="425"/>
    </row>
    <row r="26" spans="1:11" ht="11.25" customHeight="1" thickBot="1">
      <c r="A26" s="411">
        <v>42312</v>
      </c>
      <c r="B26" s="412"/>
      <c r="C26" s="412"/>
      <c r="D26" s="413"/>
      <c r="E26" s="294">
        <v>1</v>
      </c>
      <c r="F26" s="114" t="s">
        <v>72</v>
      </c>
      <c r="G26" s="295"/>
      <c r="H26" s="414"/>
      <c r="I26" s="415"/>
      <c r="J26" s="416"/>
      <c r="K26" s="417"/>
    </row>
    <row r="27" spans="1:11" ht="9.75" customHeight="1">
      <c r="A27" s="426" t="s">
        <v>46</v>
      </c>
      <c r="B27" s="427"/>
      <c r="C27" s="427"/>
      <c r="D27" s="428"/>
      <c r="E27" s="296">
        <v>2</v>
      </c>
      <c r="F27" s="297" t="s">
        <v>73</v>
      </c>
      <c r="G27" s="298"/>
      <c r="H27" s="414"/>
      <c r="I27" s="415"/>
      <c r="J27" s="416"/>
      <c r="K27" s="417"/>
    </row>
    <row r="28" spans="1:11" ht="11.25" customHeight="1" thickBot="1">
      <c r="A28" s="429" t="s">
        <v>48</v>
      </c>
      <c r="B28" s="430"/>
      <c r="C28" s="430"/>
      <c r="D28" s="431"/>
      <c r="E28" s="296"/>
      <c r="F28" s="297" t="s">
        <v>27</v>
      </c>
      <c r="G28" s="299"/>
      <c r="H28" s="414"/>
      <c r="I28" s="415"/>
      <c r="J28" s="416"/>
      <c r="K28" s="417"/>
    </row>
    <row r="29" spans="1:11" ht="9.75" customHeight="1">
      <c r="A29" s="419" t="s">
        <v>50</v>
      </c>
      <c r="B29" s="420"/>
      <c r="C29" s="420"/>
      <c r="D29" s="421"/>
      <c r="E29" s="296"/>
      <c r="F29" s="297" t="s">
        <v>27</v>
      </c>
      <c r="G29" s="299"/>
      <c r="H29" s="414"/>
      <c r="I29" s="415"/>
      <c r="J29" s="416"/>
      <c r="K29" s="417"/>
    </row>
    <row r="30" spans="1:11" ht="11.25" customHeight="1" thickBot="1">
      <c r="A30" s="432"/>
      <c r="B30" s="433"/>
      <c r="C30" s="433"/>
      <c r="D30" s="434"/>
      <c r="E30" s="300"/>
      <c r="F30" s="301"/>
      <c r="G30" s="302"/>
      <c r="H30" s="414"/>
      <c r="I30" s="415"/>
      <c r="J30" s="416"/>
      <c r="K30" s="417"/>
    </row>
    <row r="31" spans="1:11" ht="9.75" customHeight="1">
      <c r="A31" s="419" t="s">
        <v>51</v>
      </c>
      <c r="B31" s="420"/>
      <c r="C31" s="420"/>
      <c r="D31" s="421"/>
      <c r="E31" s="296"/>
      <c r="F31" s="297" t="s">
        <v>27</v>
      </c>
      <c r="G31" s="299"/>
      <c r="H31" s="414"/>
      <c r="I31" s="415"/>
      <c r="J31" s="416"/>
      <c r="K31" s="417"/>
    </row>
    <row r="32" spans="1:11" ht="11.25" customHeight="1">
      <c r="A32" s="435" t="s">
        <v>15</v>
      </c>
      <c r="B32" s="436"/>
      <c r="C32" s="436"/>
      <c r="D32" s="437"/>
      <c r="E32" s="296"/>
      <c r="F32" s="297" t="s">
        <v>27</v>
      </c>
      <c r="G32" s="299"/>
      <c r="H32" s="414"/>
      <c r="I32" s="415"/>
      <c r="J32" s="416"/>
      <c r="K32" s="417"/>
    </row>
    <row r="33" spans="1:11" ht="11.25" customHeight="1" thickBot="1">
      <c r="A33" s="438">
        <v>3208825</v>
      </c>
      <c r="B33" s="439"/>
      <c r="C33" s="439"/>
      <c r="D33" s="440"/>
      <c r="E33" s="303"/>
      <c r="F33" s="304" t="s">
        <v>27</v>
      </c>
      <c r="G33" s="305"/>
      <c r="H33" s="441"/>
      <c r="I33" s="442"/>
      <c r="J33" s="443"/>
      <c r="K33" s="444"/>
    </row>
    <row r="34" spans="1:11" ht="12" customHeight="1">
      <c r="A34" s="306"/>
      <c r="B34" s="307" t="s">
        <v>52</v>
      </c>
      <c r="C34" s="306"/>
      <c r="D34" s="306"/>
      <c r="E34" s="306"/>
      <c r="F34" s="100"/>
      <c r="G34" s="100"/>
      <c r="H34" s="100"/>
      <c r="I34" s="308"/>
      <c r="J34" s="445" t="s">
        <v>53</v>
      </c>
      <c r="K34" s="445"/>
    </row>
    <row r="35" spans="1:11" ht="12" customHeight="1">
      <c r="A35" s="306"/>
      <c r="B35" s="306"/>
      <c r="C35" s="306"/>
      <c r="D35" s="306"/>
      <c r="E35" s="306"/>
      <c r="F35" s="98" t="s">
        <v>54</v>
      </c>
      <c r="G35" s="98"/>
      <c r="H35" s="446" t="s">
        <v>55</v>
      </c>
      <c r="I35" s="446"/>
      <c r="J35" s="100"/>
      <c r="K35" s="308"/>
    </row>
    <row r="36" ht="15">
      <c r="J36" s="309">
        <v>42329</v>
      </c>
    </row>
    <row r="38" ht="15"/>
    <row r="39" ht="15"/>
    <row r="40" ht="15"/>
  </sheetData>
  <sheetProtection/>
  <mergeCells count="43">
    <mergeCell ref="J34:K34"/>
    <mergeCell ref="H35:I35"/>
    <mergeCell ref="A32:D32"/>
    <mergeCell ref="H32:I32"/>
    <mergeCell ref="J32:K32"/>
    <mergeCell ref="A33:D33"/>
    <mergeCell ref="H33:I33"/>
    <mergeCell ref="J33:K33"/>
    <mergeCell ref="A30:D30"/>
    <mergeCell ref="H30:I30"/>
    <mergeCell ref="J30:K30"/>
    <mergeCell ref="A31:D31"/>
    <mergeCell ref="H31:I31"/>
    <mergeCell ref="J31:K31"/>
    <mergeCell ref="A28:D28"/>
    <mergeCell ref="H28:I28"/>
    <mergeCell ref="J28:K28"/>
    <mergeCell ref="A29:D29"/>
    <mergeCell ref="H29:I29"/>
    <mergeCell ref="J29:K29"/>
    <mergeCell ref="A24:B24"/>
    <mergeCell ref="A25:D25"/>
    <mergeCell ref="H25:I25"/>
    <mergeCell ref="J25:K25"/>
    <mergeCell ref="A27:D27"/>
    <mergeCell ref="H27:I27"/>
    <mergeCell ref="J27:K27"/>
    <mergeCell ref="A26:D26"/>
    <mergeCell ref="H26:I26"/>
    <mergeCell ref="J26:K26"/>
    <mergeCell ref="B8:F8"/>
    <mergeCell ref="B18:F18"/>
    <mergeCell ref="B19:F19"/>
    <mergeCell ref="B20:F20"/>
    <mergeCell ref="B21:F21"/>
    <mergeCell ref="B22:F22"/>
    <mergeCell ref="B23:F23"/>
    <mergeCell ref="A6:E6"/>
    <mergeCell ref="A1:K1"/>
    <mergeCell ref="A2:K2"/>
    <mergeCell ref="A3:E3"/>
    <mergeCell ref="A4:E4"/>
    <mergeCell ref="A5:E5"/>
  </mergeCells>
  <conditionalFormatting sqref="F12 B12:D12">
    <cfRule type="expression" priority="8" dxfId="56" stopIfTrue="1">
      <formula>AND($E12&lt;=$L$9,$M12&gt;0,$E12&gt;0,$D12&lt;&gt;"LL",$D12&lt;&gt;"Alt")</formula>
    </cfRule>
  </conditionalFormatting>
  <conditionalFormatting sqref="E12">
    <cfRule type="expression" priority="7" dxfId="57" stopIfTrue="1">
      <formula>AND($E12&lt;=$L$9,$M12&gt;0,$D12&lt;&gt;"LL")</formula>
    </cfRule>
  </conditionalFormatting>
  <conditionalFormatting sqref="B13:D13 F13">
    <cfRule type="expression" priority="6" dxfId="56" stopIfTrue="1">
      <formula>AND($E13&lt;=$L$9,$M13&gt;0,$E13&gt;0,$D13&lt;&gt;"LL",$D13&lt;&gt;"Alt")</formula>
    </cfRule>
  </conditionalFormatting>
  <conditionalFormatting sqref="E13">
    <cfRule type="expression" priority="5" dxfId="57" stopIfTrue="1">
      <formula>AND($E13&lt;=$L$9,$M13&gt;0,$D13&lt;&gt;"LL")</formula>
    </cfRule>
  </conditionalFormatting>
  <conditionalFormatting sqref="F14 B14:D14">
    <cfRule type="expression" priority="4" dxfId="56" stopIfTrue="1">
      <formula>AND($E14&lt;=$L$9,$M14&gt;0,$E14&gt;0,$D14&lt;&gt;"LL",$D14&lt;&gt;"Alt")</formula>
    </cfRule>
  </conditionalFormatting>
  <conditionalFormatting sqref="E14">
    <cfRule type="expression" priority="3" dxfId="57" stopIfTrue="1">
      <formula>AND($E14&lt;=$L$9,$M14&gt;0,$D14&lt;&gt;"LL")</formula>
    </cfRule>
  </conditionalFormatting>
  <conditionalFormatting sqref="B15:D15 F15">
    <cfRule type="expression" priority="2" dxfId="56" stopIfTrue="1">
      <formula>AND($E15&lt;=$L$9,$M15&gt;0,$E15&gt;0,$D15&lt;&gt;"LL",$D15&lt;&gt;"Alt")</formula>
    </cfRule>
  </conditionalFormatting>
  <conditionalFormatting sqref="E15">
    <cfRule type="expression" priority="1" dxfId="57" stopIfTrue="1">
      <formula>AND($E15&lt;=$L$9,$M15&gt;0,$D15&lt;&gt;"LL")</formula>
    </cfRule>
  </conditionalFormatting>
  <printOptions horizontalCentered="1" verticalCentered="1"/>
  <pageMargins left="0" right="0" top="0" bottom="0" header="0" footer="0"/>
  <pageSetup fitToHeight="1" fitToWidth="1"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showGridLines="0" showZeros="0" zoomScalePageLayoutView="0" workbookViewId="0" topLeftCell="A1">
      <selection activeCell="A1" sqref="A1:M1"/>
    </sheetView>
  </sheetViews>
  <sheetFormatPr defaultColWidth="9.140625" defaultRowHeight="15"/>
  <cols>
    <col min="1" max="1" width="2.7109375" style="199" bestFit="1" customWidth="1"/>
    <col min="2" max="2" width="7.57421875" style="199" bestFit="1" customWidth="1"/>
    <col min="3" max="3" width="5.28125" style="199" customWidth="1"/>
    <col min="4" max="4" width="4.00390625" style="199" customWidth="1"/>
    <col min="5" max="5" width="2.8515625" style="199" customWidth="1"/>
    <col min="6" max="6" width="24.7109375" style="199" bestFit="1" customWidth="1"/>
    <col min="7" max="7" width="13.7109375" style="216" customWidth="1"/>
    <col min="8" max="8" width="16.8515625" style="216" hidden="1" customWidth="1"/>
    <col min="9" max="9" width="13.7109375" style="216" customWidth="1"/>
    <col min="10" max="10" width="14.7109375" style="216" hidden="1" customWidth="1"/>
    <col min="11" max="11" width="13.7109375" style="216" customWidth="1"/>
    <col min="12" max="12" width="14.8515625" style="216" hidden="1" customWidth="1"/>
    <col min="13" max="13" width="13.7109375" style="216" customWidth="1"/>
    <col min="14" max="14" width="6.57421875" style="198" hidden="1" customWidth="1"/>
    <col min="15" max="15" width="9.57421875" style="199" hidden="1" customWidth="1"/>
    <col min="16" max="16" width="19.421875" style="199" hidden="1" customWidth="1"/>
    <col min="17" max="16384" width="9.140625" style="199" customWidth="1"/>
  </cols>
  <sheetData>
    <row r="1" spans="1:14" s="132" customFormat="1" ht="25.5">
      <c r="A1" s="349" t="str">
        <f>('[3]Prep Torneo'!A5)</f>
        <v>XXIV MEMORIAL HERMANO TARSICIO</v>
      </c>
      <c r="B1" s="349"/>
      <c r="C1" s="349"/>
      <c r="D1" s="349"/>
      <c r="E1" s="349"/>
      <c r="F1" s="349"/>
      <c r="G1" s="349"/>
      <c r="H1" s="349"/>
      <c r="I1" s="349"/>
      <c r="J1" s="349"/>
      <c r="K1" s="349"/>
      <c r="L1" s="349"/>
      <c r="M1" s="349"/>
      <c r="N1" s="131"/>
    </row>
    <row r="2" spans="1:14" s="134" customFormat="1" ht="12.75">
      <c r="A2" s="368" t="s">
        <v>0</v>
      </c>
      <c r="B2" s="368"/>
      <c r="C2" s="368"/>
      <c r="D2" s="368"/>
      <c r="E2" s="368"/>
      <c r="F2" s="368"/>
      <c r="G2" s="368"/>
      <c r="H2" s="368"/>
      <c r="I2" s="368"/>
      <c r="J2" s="368"/>
      <c r="K2" s="368"/>
      <c r="L2" s="368"/>
      <c r="M2" s="368"/>
      <c r="N2" s="133"/>
    </row>
    <row r="3" spans="1:14" s="140" customFormat="1" ht="9" customHeight="1">
      <c r="A3" s="369" t="s">
        <v>1</v>
      </c>
      <c r="B3" s="369"/>
      <c r="C3" s="369"/>
      <c r="D3" s="369"/>
      <c r="E3" s="369"/>
      <c r="F3" s="135" t="s">
        <v>2</v>
      </c>
      <c r="G3" s="135" t="s">
        <v>3</v>
      </c>
      <c r="H3" s="135"/>
      <c r="I3" s="136"/>
      <c r="J3" s="136"/>
      <c r="K3" s="135" t="s">
        <v>4</v>
      </c>
      <c r="L3" s="137"/>
      <c r="M3" s="138"/>
      <c r="N3" s="139"/>
    </row>
    <row r="4" spans="1:16" s="147" customFormat="1" ht="11.25">
      <c r="A4" s="370">
        <f>('[3]Prep Torneo'!$A$7)</f>
        <v>42310</v>
      </c>
      <c r="B4" s="370"/>
      <c r="C4" s="370"/>
      <c r="D4" s="370"/>
      <c r="E4" s="370"/>
      <c r="F4" s="141" t="str">
        <f>('[3]Prep Torneo'!$B$7)</f>
        <v>ILLES BALEARS</v>
      </c>
      <c r="G4" s="142" t="str">
        <f>Ciudad</f>
        <v>PALMA</v>
      </c>
      <c r="H4" s="142"/>
      <c r="I4" s="143"/>
      <c r="J4" s="143"/>
      <c r="K4" s="141" t="str">
        <f>('[3]Prep Torneo'!$D$7)</f>
        <v>C.T. LA SALLE</v>
      </c>
      <c r="L4" s="144"/>
      <c r="M4" s="145"/>
      <c r="N4" s="146"/>
      <c r="P4" s="148" t="str">
        <f>Habil</f>
        <v>Si</v>
      </c>
    </row>
    <row r="5" spans="1:16" s="140" customFormat="1" ht="9">
      <c r="A5" s="369" t="s">
        <v>8</v>
      </c>
      <c r="B5" s="369"/>
      <c r="C5" s="369"/>
      <c r="D5" s="369"/>
      <c r="E5" s="369"/>
      <c r="F5" s="149" t="s">
        <v>9</v>
      </c>
      <c r="G5" s="136" t="s">
        <v>10</v>
      </c>
      <c r="H5" s="136"/>
      <c r="I5" s="136"/>
      <c r="J5" s="136"/>
      <c r="K5" s="150" t="s">
        <v>11</v>
      </c>
      <c r="L5" s="151"/>
      <c r="M5" s="138"/>
      <c r="N5" s="139"/>
      <c r="P5" s="152"/>
    </row>
    <row r="6" spans="1:16" s="147" customFormat="1" ht="12" thickBot="1">
      <c r="A6" s="367" t="str">
        <f>('[3]Prep Torneo'!$A$9)</f>
        <v>NO</v>
      </c>
      <c r="B6" s="367"/>
      <c r="C6" s="367"/>
      <c r="D6" s="367"/>
      <c r="E6" s="367"/>
      <c r="F6" s="153" t="str">
        <f>('[3]Prep Torneo'!$B$9)</f>
        <v>Sub-10</v>
      </c>
      <c r="G6" s="153" t="str">
        <f>('[3]Prep Torneo'!$C$9)</f>
        <v>Masculino</v>
      </c>
      <c r="H6" s="153"/>
      <c r="I6" s="154"/>
      <c r="J6" s="154"/>
      <c r="K6" s="155" t="str">
        <f>CONCATENATE('[3]Prep Torneo'!$D$9," ",'[3]Prep Torneo'!$E$9)</f>
        <v>PEP JORDI MATAS RAMIS</v>
      </c>
      <c r="L6" s="156"/>
      <c r="M6" s="145"/>
      <c r="N6" s="146"/>
      <c r="P6" s="148" t="s">
        <v>16</v>
      </c>
    </row>
    <row r="7" spans="1:16" s="37" customFormat="1" ht="9">
      <c r="A7" s="31"/>
      <c r="B7" s="32" t="s">
        <v>17</v>
      </c>
      <c r="C7" s="33" t="s">
        <v>18</v>
      </c>
      <c r="D7" s="33" t="s">
        <v>19</v>
      </c>
      <c r="E7" s="32" t="s">
        <v>20</v>
      </c>
      <c r="F7" s="33" t="str">
        <f>IF(G6="Femenino","Jugadora","Jugador")</f>
        <v>Jugador</v>
      </c>
      <c r="G7" s="33" t="s">
        <v>22</v>
      </c>
      <c r="H7" s="33"/>
      <c r="I7" s="33" t="s">
        <v>23</v>
      </c>
      <c r="J7" s="33"/>
      <c r="K7" s="33" t="s">
        <v>24</v>
      </c>
      <c r="L7" s="34"/>
      <c r="M7" s="35"/>
      <c r="N7" s="36"/>
      <c r="P7" s="38"/>
    </row>
    <row r="8" spans="1:16" s="37" customFormat="1" ht="7.5" customHeight="1">
      <c r="A8" s="39"/>
      <c r="B8" s="157"/>
      <c r="C8" s="41"/>
      <c r="D8" s="41"/>
      <c r="E8" s="158"/>
      <c r="F8" s="40"/>
      <c r="G8" s="41"/>
      <c r="H8" s="41"/>
      <c r="I8" s="41"/>
      <c r="J8" s="41"/>
      <c r="K8" s="41"/>
      <c r="L8" s="41"/>
      <c r="M8" s="41"/>
      <c r="N8" s="36"/>
      <c r="P8" s="38"/>
    </row>
    <row r="9" spans="1:16" s="167" customFormat="1" ht="18" customHeight="1">
      <c r="A9" s="159">
        <v>1</v>
      </c>
      <c r="B9" s="160">
        <f>IF($E9="","",VLOOKUP($E9,'[3]Prep Sorteo'!$A$7:$M$70,4,FALSE))</f>
        <v>5933107</v>
      </c>
      <c r="C9" s="161">
        <f>IF($E9="","",VLOOKUP($E9,'[3]Prep Sorteo'!$A$7:$M$70,9,FALSE))</f>
        <v>6282</v>
      </c>
      <c r="D9" s="161" t="str">
        <f>IF($E9="","",VLOOKUP($E9,'[3]Prep Sorteo'!$A$7:$M$70,11,FALSE))</f>
        <v>WC</v>
      </c>
      <c r="E9" s="162">
        <v>1</v>
      </c>
      <c r="F9" s="163" t="str">
        <f>IF(ISBLANK($E9),"Bye",IF(VLOOKUP($E9,'[3]Prep Sorteo'!$A$7:$M$70,2,FALSE)="ZZZ","",CONCATENATE(VLOOKUP($E9,'[3]Prep Sorteo'!$A$7:$M$70,2,FALSE),", ",VLOOKUP($E9,'[3]Prep Sorteo'!$A$7:$M$70,3,FALSE))))</f>
        <v>GARAVI YEPEZ, RICARD ROD</v>
      </c>
      <c r="G9" s="164"/>
      <c r="H9" s="164"/>
      <c r="I9" s="164"/>
      <c r="J9" s="164"/>
      <c r="K9" s="164"/>
      <c r="L9" s="164"/>
      <c r="M9" s="165">
        <f>'[3]Prep Sorteo'!G3</f>
        <v>4</v>
      </c>
      <c r="N9" s="166"/>
      <c r="O9" s="52">
        <f>IF($E9="","",VLOOKUP($E9,'[3]Prep Sorteo'!$A$7:$M$71,10,FALSE))</f>
        <v>40</v>
      </c>
      <c r="P9" s="53" t="e">
        <f>jugador($F9)</f>
        <v>#NAME?</v>
      </c>
    </row>
    <row r="10" spans="1:16" s="167" customFormat="1" ht="18" customHeight="1">
      <c r="A10" s="168"/>
      <c r="B10" s="169"/>
      <c r="C10" s="170"/>
      <c r="D10" s="170"/>
      <c r="E10" s="171"/>
      <c r="F10" s="172"/>
      <c r="G10" s="173" t="s">
        <v>77</v>
      </c>
      <c r="H10" s="174" t="e">
        <f>IF(G10=P9,B9,B11)</f>
        <v>#NAME?</v>
      </c>
      <c r="I10" s="175"/>
      <c r="J10" s="175"/>
      <c r="K10" s="176"/>
      <c r="L10" s="176"/>
      <c r="M10" s="176"/>
      <c r="N10" s="166"/>
      <c r="O10" s="64"/>
      <c r="P10" s="53"/>
    </row>
    <row r="11" spans="1:16" s="167" customFormat="1" ht="18" customHeight="1">
      <c r="A11" s="168">
        <v>2</v>
      </c>
      <c r="B11" s="160">
        <f>IF($E11="","",VLOOKUP($E11,'[3]Prep Sorteo'!$A$7:$M$70,4,FALSE))</f>
      </c>
      <c r="C11" s="161">
        <f>IF($E11="","",VLOOKUP($E11,'[3]Prep Sorteo'!$A$7:$M$70,9,FALSE))</f>
      </c>
      <c r="D11" s="161">
        <f>IF($E11="","",VLOOKUP($E11,'[3]Prep Sorteo'!$A$7:$M$70,11,FALSE))</f>
      </c>
      <c r="E11" s="162"/>
      <c r="F11" s="177" t="str">
        <f>IF(ISBLANK($E11),"Bye",IF(VLOOKUP($E11,'[3]Prep Sorteo'!$A$7:$M$70,2,FALSE)="ZZZ","",CONCATENATE(VLOOKUP($E11,'[3]Prep Sorteo'!$A$7:$M$70,2,FALSE),", ",VLOOKUP($E11,'[3]Prep Sorteo'!$A$7:$M$70,3,FALSE))))</f>
        <v>Bye</v>
      </c>
      <c r="G11" s="178"/>
      <c r="H11" s="179"/>
      <c r="I11" s="175"/>
      <c r="J11" s="175"/>
      <c r="K11" s="176"/>
      <c r="L11" s="176"/>
      <c r="M11" s="176"/>
      <c r="N11" s="166"/>
      <c r="O11" s="52">
        <f>IF($E11="","",VLOOKUP($E11,'[3]Prep Sorteo'!$A$7:$M$71,10,FALSE))</f>
      </c>
      <c r="P11" s="53" t="e">
        <f>jugador($F11)</f>
        <v>#NAME?</v>
      </c>
    </row>
    <row r="12" spans="1:16" s="167" customFormat="1" ht="18" customHeight="1">
      <c r="A12" s="168"/>
      <c r="B12" s="169"/>
      <c r="C12" s="170"/>
      <c r="D12" s="170"/>
      <c r="E12" s="180"/>
      <c r="F12" s="181"/>
      <c r="G12" s="182"/>
      <c r="H12" s="179"/>
      <c r="I12" s="183" t="s">
        <v>77</v>
      </c>
      <c r="J12" s="71" t="e">
        <f>IF(I12=G10,H10,H14)</f>
        <v>#NAME?</v>
      </c>
      <c r="K12" s="175"/>
      <c r="L12" s="175"/>
      <c r="M12" s="176"/>
      <c r="N12" s="166"/>
      <c r="O12" s="64"/>
      <c r="P12" s="53"/>
    </row>
    <row r="13" spans="1:16" s="167" customFormat="1" ht="18" customHeight="1">
      <c r="A13" s="168">
        <v>3</v>
      </c>
      <c r="B13" s="160">
        <f>IF($E13="","",VLOOKUP($E13,'[3]Prep Sorteo'!$A$7:$M$70,4,FALSE))</f>
        <v>5949948</v>
      </c>
      <c r="C13" s="161">
        <f>IF($E13="","",VLOOKUP($E13,'[3]Prep Sorteo'!$A$7:$M$70,9,FALSE))</f>
        <v>8713</v>
      </c>
      <c r="D13" s="161">
        <f>IF($E13="","",VLOOKUP($E13,'[3]Prep Sorteo'!$A$7:$M$70,11,FALSE))</f>
        <v>0</v>
      </c>
      <c r="E13" s="162">
        <v>9</v>
      </c>
      <c r="F13" s="163" t="str">
        <f>IF(ISBLANK($E13),"Bye",IF(VLOOKUP($E13,'[3]Prep Sorteo'!$A$7:$M$70,2,FALSE)="ZZZ","",CONCATENATE(VLOOKUP($E13,'[3]Prep Sorteo'!$A$7:$M$70,2,FALSE),", ",VLOOKUP($E13,'[3]Prep Sorteo'!$A$7:$M$70,3,FALSE))))</f>
        <v>TUGORES ALVAREZ, JAVIER</v>
      </c>
      <c r="G13" s="184" t="str">
        <f>G10</f>
        <v>GARAVI R.</v>
      </c>
      <c r="H13" s="185"/>
      <c r="I13" s="178" t="s">
        <v>207</v>
      </c>
      <c r="J13" s="74"/>
      <c r="K13" s="175"/>
      <c r="L13" s="175"/>
      <c r="M13" s="176"/>
      <c r="N13" s="166"/>
      <c r="O13" s="52">
        <f>IF($E13="","",VLOOKUP($E13,'[3]Prep Sorteo'!$A$7:$M$71,10,FALSE))</f>
        <v>21</v>
      </c>
      <c r="P13" s="53" t="e">
        <f>jugador($F13)</f>
        <v>#NAME?</v>
      </c>
    </row>
    <row r="14" spans="1:16" s="167" customFormat="1" ht="18" customHeight="1">
      <c r="A14" s="168"/>
      <c r="B14" s="169"/>
      <c r="C14" s="170"/>
      <c r="D14" s="170"/>
      <c r="E14" s="180"/>
      <c r="F14" s="172"/>
      <c r="G14" s="314" t="s">
        <v>132</v>
      </c>
      <c r="H14" s="187" t="e">
        <f>IF(#REF!=P13,B13,B15)</f>
        <v>#REF!</v>
      </c>
      <c r="I14" s="182"/>
      <c r="J14" s="74"/>
      <c r="K14" s="175"/>
      <c r="L14" s="175"/>
      <c r="N14" s="166"/>
      <c r="O14" s="64"/>
      <c r="P14" s="53"/>
    </row>
    <row r="15" spans="1:16" s="167" customFormat="1" ht="18" customHeight="1">
      <c r="A15" s="168">
        <v>4</v>
      </c>
      <c r="B15" s="160">
        <f>IF($E15="","",VLOOKUP($E15,'[3]Prep Sorteo'!$A$7:$M$70,4,FALSE))</f>
        <v>5949930</v>
      </c>
      <c r="C15" s="161">
        <f>IF($E15="","",VLOOKUP($E15,'[3]Prep Sorteo'!$A$7:$M$70,9,FALSE))</f>
        <v>8338</v>
      </c>
      <c r="D15" s="161">
        <f>IF($E15="","",VLOOKUP($E15,'[3]Prep Sorteo'!$A$7:$M$70,11,FALSE))</f>
        <v>0</v>
      </c>
      <c r="E15" s="162">
        <v>7</v>
      </c>
      <c r="F15" s="177" t="str">
        <f>IF(ISBLANK($E15),"Bye",IF(VLOOKUP($E15,'[3]Prep Sorteo'!$A$7:$M$70,2,FALSE)="ZZZ","",CONCATENATE(VLOOKUP($E15,'[3]Prep Sorteo'!$A$7:$M$70,2,FALSE),", ",VLOOKUP($E15,'[3]Prep Sorteo'!$A$7:$M$70,3,FALSE))))</f>
        <v>ADELINO LOPEZ, DANIEL</v>
      </c>
      <c r="G15" s="175" t="s">
        <v>133</v>
      </c>
      <c r="H15" s="179"/>
      <c r="I15" s="182"/>
      <c r="J15" s="74"/>
      <c r="K15" s="175"/>
      <c r="L15" s="175"/>
      <c r="M15" s="176"/>
      <c r="N15" s="166"/>
      <c r="O15" s="52">
        <f>IF($E15="","",VLOOKUP($E15,'[3]Prep Sorteo'!$A$7:$M$71,10,FALSE))</f>
        <v>23</v>
      </c>
      <c r="P15" s="53" t="e">
        <f>jugador($F15)</f>
        <v>#NAME?</v>
      </c>
    </row>
    <row r="16" spans="1:16" s="167" customFormat="1" ht="18" customHeight="1">
      <c r="A16" s="168"/>
      <c r="B16" s="169"/>
      <c r="C16" s="170"/>
      <c r="D16" s="170"/>
      <c r="E16" s="171"/>
      <c r="F16" s="181"/>
      <c r="G16" s="176"/>
      <c r="H16" s="188"/>
      <c r="I16" s="182"/>
      <c r="J16" s="74"/>
      <c r="K16" s="183" t="s">
        <v>134</v>
      </c>
      <c r="L16" s="74" t="e">
        <f>IF(K16=I12,J12,J20)</f>
        <v>#REF!</v>
      </c>
      <c r="M16" s="175"/>
      <c r="N16" s="166"/>
      <c r="O16" s="64"/>
      <c r="P16" s="53"/>
    </row>
    <row r="17" spans="1:16" s="167" customFormat="1" ht="18" customHeight="1">
      <c r="A17" s="159">
        <v>5</v>
      </c>
      <c r="B17" s="160">
        <f>IF($E17="","",VLOOKUP($E17,'[3]Prep Sorteo'!$A$7:$M$70,4,FALSE))</f>
        <v>5946366</v>
      </c>
      <c r="C17" s="161">
        <f>IF($E17="","",VLOOKUP($E17,'[3]Prep Sorteo'!$A$7:$M$70,9,FALSE))</f>
        <v>7587</v>
      </c>
      <c r="D17" s="161">
        <f>IF($E17="","",VLOOKUP($E17,'[3]Prep Sorteo'!$A$7:$M$70,11,FALSE))</f>
        <v>0</v>
      </c>
      <c r="E17" s="162">
        <v>4</v>
      </c>
      <c r="F17" s="163" t="str">
        <f>IF(ISBLANK($E17),"Bye",IF(VLOOKUP($E17,'[3]Prep Sorteo'!$A$7:$M$70,2,FALSE)="ZZZ","",CONCATENATE(VLOOKUP($E17,'[3]Prep Sorteo'!$A$7:$M$70,2,FALSE),", ",VLOOKUP($E17,'[3]Prep Sorteo'!$A$7:$M$70,3,FALSE))))</f>
        <v>METIDIERI CASTILLO, PACO</v>
      </c>
      <c r="G17" s="176"/>
      <c r="H17" s="188"/>
      <c r="I17" s="182"/>
      <c r="J17" s="74"/>
      <c r="K17" s="178" t="s">
        <v>209</v>
      </c>
      <c r="L17" s="175"/>
      <c r="M17" s="176"/>
      <c r="N17" s="166"/>
      <c r="O17" s="52">
        <f>IF($E17="","",VLOOKUP($E17,'[3]Prep Sorteo'!$A$7:$M$71,10,FALSE))</f>
        <v>28</v>
      </c>
      <c r="P17" s="53" t="e">
        <f>jugador($F17)</f>
        <v>#NAME?</v>
      </c>
    </row>
    <row r="18" spans="1:16" s="167" customFormat="1" ht="18" customHeight="1">
      <c r="A18" s="168"/>
      <c r="B18" s="169"/>
      <c r="C18" s="170"/>
      <c r="D18" s="170"/>
      <c r="E18" s="171"/>
      <c r="F18" s="172"/>
      <c r="G18" s="173" t="s">
        <v>78</v>
      </c>
      <c r="H18" s="174" t="e">
        <f>IF(G18=P17,B17,B19)</f>
        <v>#NAME?</v>
      </c>
      <c r="I18" s="182"/>
      <c r="J18" s="74"/>
      <c r="K18" s="182"/>
      <c r="L18" s="175"/>
      <c r="M18" s="176"/>
      <c r="N18" s="166"/>
      <c r="O18" s="64"/>
      <c r="P18" s="53"/>
    </row>
    <row r="19" spans="1:16" s="167" customFormat="1" ht="18" customHeight="1">
      <c r="A19" s="168">
        <v>6</v>
      </c>
      <c r="B19" s="160">
        <f>IF($E19="","",VLOOKUP($E19,'[3]Prep Sorteo'!$A$7:$M$70,4,FALSE))</f>
      </c>
      <c r="C19" s="161">
        <f>IF($E19="","",VLOOKUP($E19,'[3]Prep Sorteo'!$A$7:$M$70,9,FALSE))</f>
      </c>
      <c r="D19" s="161">
        <f>IF($E19="","",VLOOKUP($E19,'[3]Prep Sorteo'!$A$7:$M$70,11,FALSE))</f>
      </c>
      <c r="E19" s="162"/>
      <c r="F19" s="177" t="str">
        <f>IF(ISBLANK($E19),"Bye",IF(VLOOKUP($E19,'[3]Prep Sorteo'!$A$7:$M$70,2,FALSE)="ZZZ","",CONCATENATE(VLOOKUP($E19,'[3]Prep Sorteo'!$A$7:$M$70,2,FALSE),", ",VLOOKUP($E19,'[3]Prep Sorteo'!$A$7:$M$70,3,FALSE))))</f>
        <v>Bye</v>
      </c>
      <c r="G19" s="178"/>
      <c r="H19" s="189"/>
      <c r="I19" s="184" t="str">
        <f>I12</f>
        <v>GARAVI R.</v>
      </c>
      <c r="J19" s="74"/>
      <c r="K19" s="182"/>
      <c r="L19" s="175"/>
      <c r="M19" s="176"/>
      <c r="N19" s="166"/>
      <c r="O19" s="52">
        <f>IF($E19="","",VLOOKUP($E19,'[3]Prep Sorteo'!$A$7:$M$71,10,FALSE))</f>
      </c>
      <c r="P19" s="53" t="e">
        <f>jugador($F19)</f>
        <v>#NAME?</v>
      </c>
    </row>
    <row r="20" spans="1:16" s="167" customFormat="1" ht="18" customHeight="1">
      <c r="A20" s="168"/>
      <c r="B20" s="169"/>
      <c r="C20" s="170"/>
      <c r="D20" s="170"/>
      <c r="E20" s="180"/>
      <c r="F20" s="181"/>
      <c r="G20" s="182"/>
      <c r="H20" s="189"/>
      <c r="I20" s="186" t="s">
        <v>134</v>
      </c>
      <c r="J20" s="71" t="e">
        <f>IF(I20=G18,H18,H22)</f>
        <v>#REF!</v>
      </c>
      <c r="K20" s="182"/>
      <c r="L20" s="175"/>
      <c r="M20" s="176"/>
      <c r="N20" s="166"/>
      <c r="O20" s="64"/>
      <c r="P20" s="53"/>
    </row>
    <row r="21" spans="1:16" s="167" customFormat="1" ht="18" customHeight="1">
      <c r="A21" s="168">
        <v>7</v>
      </c>
      <c r="B21" s="160">
        <f>IF($E21="","",VLOOKUP($E21,'[3]Prep Sorteo'!$A$7:$M$70,4,FALSE))</f>
        <v>5928215</v>
      </c>
      <c r="C21" s="161">
        <f>IF($E21="","",VLOOKUP($E21,'[3]Prep Sorteo'!$A$7:$M$70,9,FALSE))</f>
        <v>8713</v>
      </c>
      <c r="D21" s="161">
        <f>IF($E21="","",VLOOKUP($E21,'[3]Prep Sorteo'!$A$7:$M$70,11,FALSE))</f>
        <v>0</v>
      </c>
      <c r="E21" s="162">
        <v>8</v>
      </c>
      <c r="F21" s="163" t="str">
        <f>IF(ISBLANK($E21),"Bye",IF(VLOOKUP($E21,'[3]Prep Sorteo'!$A$7:$M$70,2,FALSE)="ZZZ","",CONCATENATE(VLOOKUP($E21,'[3]Prep Sorteo'!$A$7:$M$70,2,FALSE),", ",VLOOKUP($E21,'[3]Prep Sorteo'!$A$7:$M$70,3,FALSE))))</f>
        <v>GATTI TASCON, VICTOR</v>
      </c>
      <c r="G21" s="184" t="str">
        <f>G18</f>
        <v>METIDIERI P.</v>
      </c>
      <c r="H21" s="190"/>
      <c r="I21" s="175" t="s">
        <v>208</v>
      </c>
      <c r="J21" s="175"/>
      <c r="K21" s="182"/>
      <c r="L21" s="175"/>
      <c r="M21" s="176"/>
      <c r="N21" s="166"/>
      <c r="O21" s="52">
        <f>IF($E21="","",VLOOKUP($E21,'[3]Prep Sorteo'!$A$7:$M$71,10,FALSE))</f>
        <v>21</v>
      </c>
      <c r="P21" s="53" t="e">
        <f>jugador($F21)</f>
        <v>#NAME?</v>
      </c>
    </row>
    <row r="22" spans="1:16" s="167" customFormat="1" ht="18" customHeight="1">
      <c r="A22" s="168"/>
      <c r="B22" s="169"/>
      <c r="C22" s="170"/>
      <c r="D22" s="170"/>
      <c r="E22" s="180"/>
      <c r="F22" s="172"/>
      <c r="G22" s="317" t="s">
        <v>134</v>
      </c>
      <c r="H22" s="191" t="e">
        <f>IF(#REF!=P21,B21,B23)</f>
        <v>#REF!</v>
      </c>
      <c r="I22" s="175"/>
      <c r="J22" s="175"/>
      <c r="K22" s="182"/>
      <c r="L22" s="175"/>
      <c r="M22" s="176"/>
      <c r="N22" s="166"/>
      <c r="O22" s="64"/>
      <c r="P22" s="53"/>
    </row>
    <row r="23" spans="1:16" s="167" customFormat="1" ht="18" customHeight="1">
      <c r="A23" s="168">
        <v>8</v>
      </c>
      <c r="B23" s="160">
        <f>IF($E23="","",VLOOKUP($E23,'[3]Prep Sorteo'!$A$7:$M$70,4,FALSE))</f>
        <v>5928207</v>
      </c>
      <c r="C23" s="161">
        <f>IF($E23="","",VLOOKUP($E23,'[3]Prep Sorteo'!$A$7:$M$70,9,FALSE))</f>
        <v>7731</v>
      </c>
      <c r="D23" s="161">
        <f>IF($E23="","",VLOOKUP($E23,'[3]Prep Sorteo'!$A$7:$M$70,11,FALSE))</f>
        <v>0</v>
      </c>
      <c r="E23" s="162">
        <v>5</v>
      </c>
      <c r="F23" s="177" t="str">
        <f>IF(ISBLANK($E23),"Bye",IF(VLOOKUP($E23,'[3]Prep Sorteo'!$A$7:$M$70,2,FALSE)="ZZZ","",CONCATENATE(VLOOKUP($E23,'[3]Prep Sorteo'!$A$7:$M$70,2,FALSE),", ",VLOOKUP($E23,'[3]Prep Sorteo'!$A$7:$M$70,3,FALSE))))</f>
        <v>ROMERA BARCELO, JAUME</v>
      </c>
      <c r="G23" s="175" t="s">
        <v>135</v>
      </c>
      <c r="H23" s="179"/>
      <c r="I23" s="175"/>
      <c r="J23" s="175"/>
      <c r="K23" s="182"/>
      <c r="L23" s="175"/>
      <c r="M23" s="176"/>
      <c r="N23" s="166"/>
      <c r="O23" s="52">
        <f>IF($E23="","",VLOOKUP($E23,'[3]Prep Sorteo'!$A$7:$M$71,10,FALSE))</f>
        <v>27</v>
      </c>
      <c r="P23" s="53" t="e">
        <f>jugador($F23)</f>
        <v>#NAME?</v>
      </c>
    </row>
    <row r="24" spans="1:16" s="167" customFormat="1" ht="18" customHeight="1">
      <c r="A24" s="168"/>
      <c r="B24" s="169"/>
      <c r="C24" s="170"/>
      <c r="D24" s="170"/>
      <c r="E24" s="180"/>
      <c r="F24" s="181"/>
      <c r="G24" s="176"/>
      <c r="H24" s="188"/>
      <c r="I24" s="175"/>
      <c r="J24" s="175"/>
      <c r="K24" s="192" t="str">
        <f>IF(G6="Femenino","Campeona :","Campeón :")</f>
        <v>Campeón :</v>
      </c>
      <c r="L24" s="193"/>
      <c r="M24" s="183" t="s">
        <v>134</v>
      </c>
      <c r="N24" s="92" t="e">
        <f>IF(M24=K16,L16,L32)</f>
        <v>#REF!</v>
      </c>
      <c r="O24" s="194"/>
      <c r="P24" s="94"/>
    </row>
    <row r="25" spans="1:16" s="167" customFormat="1" ht="18" customHeight="1">
      <c r="A25" s="168">
        <v>9</v>
      </c>
      <c r="B25" s="160">
        <f>IF($E25="","",VLOOKUP($E25,'[3]Prep Sorteo'!$A$7:$M$70,4,FALSE))</f>
        <v>5947017</v>
      </c>
      <c r="C25" s="161">
        <f>IF($E25="","",VLOOKUP($E25,'[3]Prep Sorteo'!$A$7:$M$70,9,FALSE))</f>
        <v>12959</v>
      </c>
      <c r="D25" s="161">
        <f>IF($E25="","",VLOOKUP($E25,'[3]Prep Sorteo'!$A$7:$M$70,11,FALSE))</f>
        <v>0</v>
      </c>
      <c r="E25" s="162">
        <v>12</v>
      </c>
      <c r="F25" s="163" t="str">
        <f>IF(ISBLANK($E25),"Bye",IF(VLOOKUP($E25,'[3]Prep Sorteo'!$A$7:$M$70,2,FALSE)="ZZZ","",CONCATENATE(VLOOKUP($E25,'[3]Prep Sorteo'!$A$7:$M$70,2,FALSE),", ",VLOOKUP($E25,'[3]Prep Sorteo'!$A$7:$M$70,3,FALSE))))</f>
        <v>ARDID BARCELO, JUAN</v>
      </c>
      <c r="G25" s="176"/>
      <c r="H25" s="188"/>
      <c r="I25" s="175"/>
      <c r="J25" s="175"/>
      <c r="K25" s="182"/>
      <c r="L25" s="175"/>
      <c r="M25" s="175" t="s">
        <v>231</v>
      </c>
      <c r="N25" s="166"/>
      <c r="O25" s="52">
        <f>IF($E25="","",VLOOKUP($E25,'[3]Prep Sorteo'!$A$7:$M$71,10,FALSE))</f>
        <v>7</v>
      </c>
      <c r="P25" s="53" t="e">
        <f>jugador($F25)</f>
        <v>#NAME?</v>
      </c>
    </row>
    <row r="26" spans="1:16" s="167" customFormat="1" ht="18" customHeight="1">
      <c r="A26" s="168"/>
      <c r="B26" s="169"/>
      <c r="C26" s="170"/>
      <c r="D26" s="170"/>
      <c r="E26" s="180"/>
      <c r="F26" s="172"/>
      <c r="G26" s="318" t="s">
        <v>136</v>
      </c>
      <c r="H26" s="174" t="e">
        <f>IF(#REF!=P25,B25,B27)</f>
        <v>#REF!</v>
      </c>
      <c r="I26" s="175"/>
      <c r="J26" s="175"/>
      <c r="K26" s="182"/>
      <c r="L26" s="175"/>
      <c r="M26" s="176"/>
      <c r="N26" s="166"/>
      <c r="O26" s="64"/>
      <c r="P26" s="94"/>
    </row>
    <row r="27" spans="1:16" s="167" customFormat="1" ht="18" customHeight="1">
      <c r="A27" s="168">
        <v>10</v>
      </c>
      <c r="B27" s="160">
        <f>IF($E27="","",VLOOKUP($E27,'[3]Prep Sorteo'!$A$7:$M$70,4,FALSE))</f>
        <v>5929411</v>
      </c>
      <c r="C27" s="161">
        <f>IF($E27="","",VLOOKUP($E27,'[3]Prep Sorteo'!$A$7:$M$70,9,FALSE))</f>
        <v>9809</v>
      </c>
      <c r="D27" s="161">
        <f>IF($E27="","",VLOOKUP($E27,'[3]Prep Sorteo'!$A$7:$M$70,11,FALSE))</f>
        <v>0</v>
      </c>
      <c r="E27" s="162">
        <v>10</v>
      </c>
      <c r="F27" s="177" t="str">
        <f>IF(ISBLANK($E27),"Bye",IF(VLOOKUP($E27,'[3]Prep Sorteo'!$A$7:$M$70,2,FALSE)="ZZZ","",CONCATENATE(VLOOKUP($E27,'[3]Prep Sorteo'!$A$7:$M$70,2,FALSE),", ",VLOOKUP($E27,'[3]Prep Sorteo'!$A$7:$M$70,3,FALSE))))</f>
        <v>BOVER LLABRES, RAMON</v>
      </c>
      <c r="G27" s="178" t="s">
        <v>137</v>
      </c>
      <c r="H27" s="179"/>
      <c r="I27" s="175"/>
      <c r="J27" s="175"/>
      <c r="K27" s="182"/>
      <c r="L27" s="175"/>
      <c r="M27" s="176"/>
      <c r="N27" s="166"/>
      <c r="O27" s="52">
        <f>IF($E27="","",VLOOKUP($E27,'[3]Prep Sorteo'!$A$7:$M$71,10,FALSE))</f>
        <v>16</v>
      </c>
      <c r="P27" s="53" t="e">
        <f>jugador($F27)</f>
        <v>#NAME?</v>
      </c>
    </row>
    <row r="28" spans="1:16" s="167" customFormat="1" ht="18" customHeight="1">
      <c r="A28" s="168"/>
      <c r="B28" s="169"/>
      <c r="C28" s="170"/>
      <c r="D28" s="170"/>
      <c r="E28" s="180"/>
      <c r="F28" s="181"/>
      <c r="G28" s="182"/>
      <c r="H28" s="179"/>
      <c r="I28" s="183" t="s">
        <v>79</v>
      </c>
      <c r="J28" s="71" t="e">
        <f>IF(I28=#REF!,H26,H30)</f>
        <v>#REF!</v>
      </c>
      <c r="K28" s="182"/>
      <c r="L28" s="175"/>
      <c r="M28" s="176"/>
      <c r="N28" s="166"/>
      <c r="O28" s="64"/>
      <c r="P28" s="94"/>
    </row>
    <row r="29" spans="1:16" s="167" customFormat="1" ht="18" customHeight="1">
      <c r="A29" s="168">
        <v>11</v>
      </c>
      <c r="B29" s="160">
        <f>IF($E29="","",VLOOKUP($E29,'[3]Prep Sorteo'!$A$7:$M$70,4,FALSE))</f>
      </c>
      <c r="C29" s="161">
        <f>IF($E29="","",VLOOKUP($E29,'[3]Prep Sorteo'!$A$7:$M$70,9,FALSE))</f>
      </c>
      <c r="D29" s="161">
        <f>IF($E29="","",VLOOKUP($E29,'[3]Prep Sorteo'!$A$7:$M$70,11,FALSE))</f>
      </c>
      <c r="E29" s="162"/>
      <c r="F29" s="163" t="str">
        <f>IF(ISBLANK($E29),"Bye",IF(VLOOKUP($E29,'[3]Prep Sorteo'!$A$7:$M$70,2,FALSE)="ZZZ","",CONCATENATE(VLOOKUP($E29,'[3]Prep Sorteo'!$A$7:$M$70,2,FALSE),", ",VLOOKUP($E29,'[3]Prep Sorteo'!$A$7:$M$70,3,FALSE))))</f>
        <v>Bye</v>
      </c>
      <c r="G29" s="184" t="e">
        <f>#REF!</f>
        <v>#REF!</v>
      </c>
      <c r="H29" s="185"/>
      <c r="I29" s="178" t="s">
        <v>210</v>
      </c>
      <c r="J29" s="74"/>
      <c r="K29" s="182"/>
      <c r="L29" s="175"/>
      <c r="M29" s="176"/>
      <c r="N29" s="166"/>
      <c r="O29" s="52">
        <f>IF($E29="","",VLOOKUP($E29,'[3]Prep Sorteo'!$A$7:$M$71,10,FALSE))</f>
      </c>
      <c r="P29" s="53" t="e">
        <f>jugador($F29)</f>
        <v>#NAME?</v>
      </c>
    </row>
    <row r="30" spans="1:16" s="167" customFormat="1" ht="18" customHeight="1">
      <c r="A30" s="168"/>
      <c r="B30" s="169"/>
      <c r="C30" s="170"/>
      <c r="D30" s="170"/>
      <c r="E30" s="171"/>
      <c r="F30" s="172"/>
      <c r="G30" s="186" t="s">
        <v>79</v>
      </c>
      <c r="H30" s="187" t="e">
        <f>IF(G30=P29,B29,B31)</f>
        <v>#NAME?</v>
      </c>
      <c r="I30" s="182"/>
      <c r="J30" s="74"/>
      <c r="K30" s="182"/>
      <c r="L30" s="175"/>
      <c r="M30" s="176"/>
      <c r="N30" s="166"/>
      <c r="O30" s="64"/>
      <c r="P30" s="94"/>
    </row>
    <row r="31" spans="1:16" s="167" customFormat="1" ht="18" customHeight="1">
      <c r="A31" s="159">
        <v>12</v>
      </c>
      <c r="B31" s="160">
        <f>IF($E31="","",VLOOKUP($E31,'[3]Prep Sorteo'!$A$7:$M$70,4,FALSE))</f>
        <v>5943932</v>
      </c>
      <c r="C31" s="161">
        <f>IF($E31="","",VLOOKUP($E31,'[3]Prep Sorteo'!$A$7:$M$70,9,FALSE))</f>
        <v>7469</v>
      </c>
      <c r="D31" s="161">
        <f>IF($E31="","",VLOOKUP($E31,'[3]Prep Sorteo'!$A$7:$M$70,11,FALSE))</f>
        <v>0</v>
      </c>
      <c r="E31" s="162">
        <v>3</v>
      </c>
      <c r="F31" s="177" t="str">
        <f>IF(ISBLANK($E31),"Bye",IF(VLOOKUP($E31,'[3]Prep Sorteo'!$A$7:$M$70,2,FALSE)="ZZZ","",CONCATENATE(VLOOKUP($E31,'[3]Prep Sorteo'!$A$7:$M$70,2,FALSE),", ",VLOOKUP($E31,'[3]Prep Sorteo'!$A$7:$M$70,3,FALSE))))</f>
        <v>MOYA PUIGCERCOS, ALBERTO</v>
      </c>
      <c r="G31" s="175"/>
      <c r="H31" s="179"/>
      <c r="I31" s="182"/>
      <c r="J31" s="74"/>
      <c r="K31" s="184" t="str">
        <f>K16</f>
        <v>ROMERA J.</v>
      </c>
      <c r="L31" s="190"/>
      <c r="M31" s="176"/>
      <c r="N31" s="166"/>
      <c r="O31" s="52">
        <f>IF($E31="","",VLOOKUP($E31,'[3]Prep Sorteo'!$A$7:$M$71,10,FALSE))</f>
        <v>29</v>
      </c>
      <c r="P31" s="53" t="e">
        <f>jugador($F31)</f>
        <v>#NAME?</v>
      </c>
    </row>
    <row r="32" spans="1:16" s="167" customFormat="1" ht="18" customHeight="1">
      <c r="A32" s="168"/>
      <c r="B32" s="169"/>
      <c r="C32" s="170"/>
      <c r="D32" s="170"/>
      <c r="E32" s="171"/>
      <c r="F32" s="181"/>
      <c r="G32" s="176"/>
      <c r="H32" s="188"/>
      <c r="I32" s="182"/>
      <c r="J32" s="74"/>
      <c r="K32" s="186" t="s">
        <v>79</v>
      </c>
      <c r="L32" s="74" t="e">
        <f>IF(K32=I28,J28,J36)</f>
        <v>#REF!</v>
      </c>
      <c r="M32" s="175"/>
      <c r="N32" s="166"/>
      <c r="O32" s="64"/>
      <c r="P32" s="94"/>
    </row>
    <row r="33" spans="1:16" s="167" customFormat="1" ht="18" customHeight="1">
      <c r="A33" s="168">
        <v>13</v>
      </c>
      <c r="B33" s="160">
        <f>IF($E33="","",VLOOKUP($E33,'[3]Prep Sorteo'!$A$7:$M$70,4,FALSE))</f>
        <v>5961976</v>
      </c>
      <c r="C33" s="161">
        <f>IF($E33="","",VLOOKUP($E33,'[3]Prep Sorteo'!$A$7:$M$70,9,FALSE))</f>
        <v>10967</v>
      </c>
      <c r="D33" s="161">
        <f>IF($E33="","",VLOOKUP($E33,'[3]Prep Sorteo'!$A$7:$M$70,11,FALSE))</f>
        <v>0</v>
      </c>
      <c r="E33" s="162">
        <v>11</v>
      </c>
      <c r="F33" s="163" t="str">
        <f>IF(ISBLANK($E33),"Bye",IF(VLOOKUP($E33,'[3]Prep Sorteo'!$A$7:$M$70,2,FALSE)="ZZZ","",CONCATENATE(VLOOKUP($E33,'[3]Prep Sorteo'!$A$7:$M$70,2,FALSE),", ",VLOOKUP($E33,'[3]Prep Sorteo'!$A$7:$M$70,3,FALSE))))</f>
        <v>FRANCISCO SAMPEDRO, MARC</v>
      </c>
      <c r="G33" s="176"/>
      <c r="H33" s="188"/>
      <c r="I33" s="182"/>
      <c r="J33" s="74"/>
      <c r="K33" s="175" t="s">
        <v>211</v>
      </c>
      <c r="L33" s="175"/>
      <c r="M33" s="176"/>
      <c r="N33" s="166"/>
      <c r="O33" s="52">
        <f>IF($E33="","",VLOOKUP($E33,'[3]Prep Sorteo'!$A$7:$M$71,10,FALSE))</f>
        <v>12</v>
      </c>
      <c r="P33" s="53" t="e">
        <f>jugador($F33)</f>
        <v>#NAME?</v>
      </c>
    </row>
    <row r="34" spans="1:16" s="167" customFormat="1" ht="18" customHeight="1">
      <c r="A34" s="168"/>
      <c r="B34" s="169"/>
      <c r="C34" s="170"/>
      <c r="D34" s="170"/>
      <c r="E34" s="180"/>
      <c r="F34" s="172"/>
      <c r="G34" s="176" t="s">
        <v>138</v>
      </c>
      <c r="H34" s="174" t="e">
        <f>IF(#REF!=P33,B33,B35)</f>
        <v>#REF!</v>
      </c>
      <c r="I34" s="182"/>
      <c r="J34" s="74"/>
      <c r="K34" s="176"/>
      <c r="L34" s="176"/>
      <c r="M34" s="176"/>
      <c r="N34" s="166"/>
      <c r="O34" s="64"/>
      <c r="P34" s="94"/>
    </row>
    <row r="35" spans="1:16" s="167" customFormat="1" ht="18" customHeight="1">
      <c r="A35" s="168">
        <v>14</v>
      </c>
      <c r="B35" s="160">
        <f>IF($E35="","",VLOOKUP($E35,'[3]Prep Sorteo'!$A$7:$M$70,4,FALSE))</f>
        <v>5906930</v>
      </c>
      <c r="C35" s="161">
        <f>IF($E35="","",VLOOKUP($E35,'[3]Prep Sorteo'!$A$7:$M$70,9,FALSE))</f>
        <v>8199</v>
      </c>
      <c r="D35" s="161" t="str">
        <f>IF($E35="","",VLOOKUP($E35,'[3]Prep Sorteo'!$A$7:$M$70,11,FALSE))</f>
        <v>WC</v>
      </c>
      <c r="E35" s="162">
        <v>6</v>
      </c>
      <c r="F35" s="177" t="str">
        <f>IF(ISBLANK($E35),"Bye",IF(VLOOKUP($E35,'[3]Prep Sorteo'!$A$7:$M$70,2,FALSE)="ZZZ","",CONCATENATE(VLOOKUP($E35,'[3]Prep Sorteo'!$A$7:$M$70,2,FALSE),", ",VLOOKUP($E35,'[3]Prep Sorteo'!$A$7:$M$70,3,FALSE))))</f>
        <v>ALMAZAN VALIENTE, IZAN</v>
      </c>
      <c r="G35" s="178" t="s">
        <v>115</v>
      </c>
      <c r="H35" s="189"/>
      <c r="I35" s="184" t="str">
        <f>I28</f>
        <v>MOYA A.</v>
      </c>
      <c r="J35" s="74"/>
      <c r="K35" s="176"/>
      <c r="L35" s="176"/>
      <c r="N35" s="166"/>
      <c r="O35" s="52">
        <f>IF($E35="","",VLOOKUP($E35,'[3]Prep Sorteo'!$A$7:$M$71,10,FALSE))</f>
        <v>24</v>
      </c>
      <c r="P35" s="53" t="e">
        <f>jugador($F35)</f>
        <v>#NAME?</v>
      </c>
    </row>
    <row r="36" spans="1:16" s="167" customFormat="1" ht="18" customHeight="1">
      <c r="A36" s="168"/>
      <c r="B36" s="169"/>
      <c r="C36" s="170"/>
      <c r="D36" s="170"/>
      <c r="E36" s="180"/>
      <c r="F36" s="181"/>
      <c r="G36" s="182"/>
      <c r="H36" s="189"/>
      <c r="I36" s="186" t="s">
        <v>80</v>
      </c>
      <c r="J36" s="71" t="e">
        <f>IF(I36=#REF!,H34,H38)</f>
        <v>#REF!</v>
      </c>
      <c r="K36" s="175"/>
      <c r="L36" s="175"/>
      <c r="M36" s="176"/>
      <c r="N36" s="166"/>
      <c r="O36" s="64"/>
      <c r="P36" s="94"/>
    </row>
    <row r="37" spans="1:16" s="167" customFormat="1" ht="18" customHeight="1">
      <c r="A37" s="168">
        <v>15</v>
      </c>
      <c r="B37" s="160">
        <f>IF($E37="","",VLOOKUP($E37,'[3]Prep Sorteo'!$A$7:$M$70,4,FALSE))</f>
      </c>
      <c r="C37" s="161">
        <f>IF($E37="","",VLOOKUP($E37,'[3]Prep Sorteo'!$A$7:$M$70,9,FALSE))</f>
      </c>
      <c r="D37" s="161">
        <f>IF($E37="","",VLOOKUP($E37,'[3]Prep Sorteo'!$A$7:$M$70,11,FALSE))</f>
      </c>
      <c r="E37" s="162"/>
      <c r="F37" s="163" t="str">
        <f>IF(ISBLANK($E37),"Bye",IF(VLOOKUP($E37,'[3]Prep Sorteo'!$A$7:$M$70,2,FALSE)="ZZZ","",CONCATENATE(VLOOKUP($E37,'[3]Prep Sorteo'!$A$7:$M$70,2,FALSE),", ",VLOOKUP($E37,'[3]Prep Sorteo'!$A$7:$M$70,3,FALSE))))</f>
        <v>Bye</v>
      </c>
      <c r="G37" s="184" t="e">
        <f>#REF!</f>
        <v>#REF!</v>
      </c>
      <c r="H37" s="190"/>
      <c r="I37" s="175" t="s">
        <v>137</v>
      </c>
      <c r="J37" s="175"/>
      <c r="K37" s="175"/>
      <c r="L37" s="175"/>
      <c r="M37" s="176"/>
      <c r="N37" s="166"/>
      <c r="O37" s="52">
        <f>IF($E37="","",VLOOKUP($E37,'[3]Prep Sorteo'!$A$7:$M$71,10,FALSE))</f>
      </c>
      <c r="P37" s="53" t="e">
        <f>jugador($F37)</f>
        <v>#NAME?</v>
      </c>
    </row>
    <row r="38" spans="1:16" s="167" customFormat="1" ht="18" customHeight="1">
      <c r="A38" s="168"/>
      <c r="B38" s="169"/>
      <c r="C38" s="170"/>
      <c r="D38" s="170"/>
      <c r="E38" s="171"/>
      <c r="F38" s="172"/>
      <c r="G38" s="186" t="s">
        <v>80</v>
      </c>
      <c r="H38" s="191" t="e">
        <f>IF(G38=P37,B37,B39)</f>
        <v>#NAME?</v>
      </c>
      <c r="I38" s="175"/>
      <c r="J38" s="175"/>
      <c r="K38" s="175"/>
      <c r="L38" s="175"/>
      <c r="M38" s="176"/>
      <c r="N38" s="166"/>
      <c r="O38" s="64"/>
      <c r="P38" s="94"/>
    </row>
    <row r="39" spans="1:16" s="167" customFormat="1" ht="18" customHeight="1">
      <c r="A39" s="159">
        <v>16</v>
      </c>
      <c r="B39" s="160">
        <f>IF($E39="","",VLOOKUP($E39,'[3]Prep Sorteo'!$A$7:$M$70,4,FALSE))</f>
        <v>5927788</v>
      </c>
      <c r="C39" s="161">
        <f>IF($E39="","",VLOOKUP($E39,'[3]Prep Sorteo'!$A$7:$M$70,9,FALSE))</f>
        <v>0</v>
      </c>
      <c r="D39" s="161">
        <f>IF($E39="","",VLOOKUP($E39,'[3]Prep Sorteo'!$A$7:$M$70,11,FALSE))</f>
        <v>0</v>
      </c>
      <c r="E39" s="162">
        <v>2</v>
      </c>
      <c r="F39" s="177" t="str">
        <f>IF(ISBLANK($E39),"Bye",IF(VLOOKUP($E39,'[3]Prep Sorteo'!$A$7:$M$70,2,FALSE)="ZZZ","",CONCATENATE(VLOOKUP($E39,'[3]Prep Sorteo'!$A$7:$M$70,2,FALSE),", ",VLOOKUP($E39,'[3]Prep Sorteo'!$A$7:$M$70,3,FALSE))))</f>
        <v>BUZGAU, SOLVIU LUC</v>
      </c>
      <c r="G39" s="195"/>
      <c r="H39" s="195"/>
      <c r="I39" s="195"/>
      <c r="J39" s="195"/>
      <c r="K39" s="195"/>
      <c r="L39" s="195"/>
      <c r="M39" s="171"/>
      <c r="N39" s="166"/>
      <c r="O39" s="52">
        <f>IF($E39="","",VLOOKUP($E39,'[3]Prep Sorteo'!$A$7:$M$71,10,FALSE))</f>
        <v>33</v>
      </c>
      <c r="P39" s="53" t="e">
        <f>jugador($F39)</f>
        <v>#NAME?</v>
      </c>
    </row>
    <row r="40" spans="1:16" ht="13.5" thickBot="1">
      <c r="A40" s="332" t="s">
        <v>39</v>
      </c>
      <c r="B40" s="332"/>
      <c r="C40" s="196"/>
      <c r="D40" s="196"/>
      <c r="E40" s="196"/>
      <c r="F40" s="196"/>
      <c r="G40" s="197"/>
      <c r="H40" s="197"/>
      <c r="I40" s="197"/>
      <c r="J40" s="197"/>
      <c r="K40" s="197"/>
      <c r="L40" s="197"/>
      <c r="M40" s="197"/>
      <c r="O40" s="167"/>
      <c r="P40" s="106"/>
    </row>
    <row r="41" spans="1:13" ht="9" customHeight="1">
      <c r="A41" s="371" t="s">
        <v>40</v>
      </c>
      <c r="B41" s="372"/>
      <c r="C41" s="372"/>
      <c r="D41" s="373"/>
      <c r="E41" s="200" t="s">
        <v>41</v>
      </c>
      <c r="F41" s="201" t="s">
        <v>42</v>
      </c>
      <c r="G41" s="374" t="s">
        <v>43</v>
      </c>
      <c r="H41" s="375"/>
      <c r="I41" s="376"/>
      <c r="J41" s="202"/>
      <c r="K41" s="375" t="s">
        <v>44</v>
      </c>
      <c r="L41" s="375"/>
      <c r="M41" s="377"/>
    </row>
    <row r="42" spans="1:13" ht="9" customHeight="1" thickBot="1">
      <c r="A42" s="378">
        <v>42312</v>
      </c>
      <c r="B42" s="379"/>
      <c r="C42" s="379"/>
      <c r="D42" s="380"/>
      <c r="E42" s="203">
        <v>1</v>
      </c>
      <c r="F42" s="114" t="str">
        <f>F9</f>
        <v>GARAVI YEPEZ, RICARD ROD</v>
      </c>
      <c r="G42" s="381"/>
      <c r="H42" s="382"/>
      <c r="I42" s="383"/>
      <c r="J42" s="204"/>
      <c r="K42" s="382"/>
      <c r="L42" s="382"/>
      <c r="M42" s="384"/>
    </row>
    <row r="43" spans="1:13" ht="9" customHeight="1">
      <c r="A43" s="385" t="s">
        <v>46</v>
      </c>
      <c r="B43" s="386"/>
      <c r="C43" s="386"/>
      <c r="D43" s="387"/>
      <c r="E43" s="205">
        <v>2</v>
      </c>
      <c r="F43" s="206" t="str">
        <f>F39</f>
        <v>BUZGAU, SOLVIU LUC</v>
      </c>
      <c r="G43" s="381"/>
      <c r="H43" s="382"/>
      <c r="I43" s="383"/>
      <c r="J43" s="204"/>
      <c r="K43" s="382"/>
      <c r="L43" s="382"/>
      <c r="M43" s="384"/>
    </row>
    <row r="44" spans="1:13" ht="9" customHeight="1" thickBot="1">
      <c r="A44" s="388" t="s">
        <v>48</v>
      </c>
      <c r="B44" s="389"/>
      <c r="C44" s="389"/>
      <c r="D44" s="390"/>
      <c r="E44" s="205">
        <v>3</v>
      </c>
      <c r="F44" s="206" t="str">
        <f>IF($E$17=3,$F$17,IF($E$31=3,$F$31,""))</f>
        <v>MOYA PUIGCERCOS, ALBERTO</v>
      </c>
      <c r="G44" s="381"/>
      <c r="H44" s="382"/>
      <c r="I44" s="383"/>
      <c r="J44" s="204"/>
      <c r="K44" s="382"/>
      <c r="L44" s="382"/>
      <c r="M44" s="384"/>
    </row>
    <row r="45" spans="1:13" ht="9" customHeight="1">
      <c r="A45" s="371" t="s">
        <v>50</v>
      </c>
      <c r="B45" s="372"/>
      <c r="C45" s="372"/>
      <c r="D45" s="373"/>
      <c r="E45" s="205">
        <v>4</v>
      </c>
      <c r="F45" s="206" t="str">
        <f>IF($E$17=4,$F$17,IF($E$31=4,$F$31,""))</f>
        <v>METIDIERI CASTILLO, PACO</v>
      </c>
      <c r="G45" s="381"/>
      <c r="H45" s="382"/>
      <c r="I45" s="383"/>
      <c r="J45" s="204"/>
      <c r="K45" s="382"/>
      <c r="L45" s="382"/>
      <c r="M45" s="384"/>
    </row>
    <row r="46" spans="1:13" ht="9" customHeight="1" thickBot="1">
      <c r="A46" s="391"/>
      <c r="B46" s="392"/>
      <c r="C46" s="392"/>
      <c r="D46" s="393"/>
      <c r="E46" s="207"/>
      <c r="F46" s="208"/>
      <c r="G46" s="381"/>
      <c r="H46" s="382"/>
      <c r="I46" s="383"/>
      <c r="J46" s="204"/>
      <c r="K46" s="382"/>
      <c r="L46" s="382"/>
      <c r="M46" s="384"/>
    </row>
    <row r="47" spans="1:13" ht="9" customHeight="1">
      <c r="A47" s="371" t="s">
        <v>51</v>
      </c>
      <c r="B47" s="372"/>
      <c r="C47" s="372"/>
      <c r="D47" s="373"/>
      <c r="E47" s="207"/>
      <c r="F47" s="208"/>
      <c r="G47" s="381"/>
      <c r="H47" s="382"/>
      <c r="I47" s="383"/>
      <c r="J47" s="204"/>
      <c r="K47" s="382"/>
      <c r="L47" s="382"/>
      <c r="M47" s="384"/>
    </row>
    <row r="48" spans="1:13" ht="9" customHeight="1">
      <c r="A48" s="394" t="str">
        <f>K6</f>
        <v>PEP JORDI MATAS RAMIS</v>
      </c>
      <c r="B48" s="395"/>
      <c r="C48" s="395"/>
      <c r="D48" s="396"/>
      <c r="E48" s="207"/>
      <c r="F48" s="208"/>
      <c r="G48" s="381"/>
      <c r="H48" s="382"/>
      <c r="I48" s="383"/>
      <c r="J48" s="204"/>
      <c r="K48" s="382"/>
      <c r="L48" s="382"/>
      <c r="M48" s="384"/>
    </row>
    <row r="49" spans="1:13" ht="9" customHeight="1" thickBot="1">
      <c r="A49" s="397">
        <f>('[3]Prep Torneo'!$E$7)</f>
        <v>3208825</v>
      </c>
      <c r="B49" s="398"/>
      <c r="C49" s="398"/>
      <c r="D49" s="399"/>
      <c r="E49" s="209"/>
      <c r="F49" s="210"/>
      <c r="G49" s="400"/>
      <c r="H49" s="401"/>
      <c r="I49" s="402"/>
      <c r="J49" s="211"/>
      <c r="K49" s="401"/>
      <c r="L49" s="401"/>
      <c r="M49" s="403"/>
    </row>
    <row r="50" spans="2:13" ht="12.75">
      <c r="B50" s="212" t="s">
        <v>52</v>
      </c>
      <c r="F50" s="213"/>
      <c r="G50" s="213"/>
      <c r="H50" s="213"/>
      <c r="I50" s="214"/>
      <c r="J50" s="214"/>
      <c r="K50" s="404" t="s">
        <v>53</v>
      </c>
      <c r="L50" s="404"/>
      <c r="M50" s="404"/>
    </row>
    <row r="51" spans="6:13" ht="12.75">
      <c r="F51" s="212" t="s">
        <v>54</v>
      </c>
      <c r="G51" s="405" t="s">
        <v>55</v>
      </c>
      <c r="H51" s="405"/>
      <c r="I51" s="405"/>
      <c r="J51" s="215"/>
      <c r="K51" s="213"/>
      <c r="L51" s="213"/>
      <c r="M51" s="214"/>
    </row>
    <row r="52" ht="12.75">
      <c r="K52" s="217">
        <v>42329</v>
      </c>
    </row>
    <row r="53" ht="12.75"/>
    <row r="55" ht="12.75"/>
    <row r="56" ht="12.75"/>
    <row r="57" ht="12.75"/>
  </sheetData>
  <sheetProtection password="CC8C" sheet="1" formatCells="0"/>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2" dxfId="56" stopIfTrue="1">
      <formula>AND($E9&lt;=$M$9,$O9&gt;0,$E9&gt;0,$D9&lt;&gt;"LL",$D9&lt;&gt;"Alt")</formula>
    </cfRule>
  </conditionalFormatting>
  <conditionalFormatting sqref="E9 E13 E11 E15 E19 E21 E17 E23 E25 E27 E29 E31 E33 E35 E37 E39">
    <cfRule type="expression" priority="1" dxfId="57" stopIfTrue="1">
      <formula>AND($E9&lt;=$M$9,$E9&gt;0,$O9&gt;0,$D9&lt;&gt;"LL",$D9&lt;&gt;"Alt")</formula>
    </cfRule>
  </conditionalFormatting>
  <dataValidations count="4">
    <dataValidation type="list" allowBlank="1" showInputMessage="1" showErrorMessage="1" sqref="G30 G38 G18 G10">
      <formula1>$P29:$P31</formula1>
    </dataValidation>
    <dataValidation type="list" allowBlank="1" showInputMessage="1" showErrorMessage="1" sqref="I28 I36 I12 I20">
      <formula1>$G29:$G30</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fitToHeight="1" fitToWidth="1"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84"/>
  <sheetViews>
    <sheetView showGridLines="0" showZeros="0" zoomScalePageLayoutView="0" workbookViewId="0" topLeftCell="A1">
      <selection activeCell="A1" sqref="A1:M1"/>
    </sheetView>
  </sheetViews>
  <sheetFormatPr defaultColWidth="9.140625" defaultRowHeight="15"/>
  <cols>
    <col min="1" max="1" width="2.7109375" style="253" bestFit="1" customWidth="1"/>
    <col min="2" max="2" width="7.57421875" style="253" bestFit="1" customWidth="1"/>
    <col min="3" max="3" width="5.28125" style="253" customWidth="1"/>
    <col min="4" max="4" width="4.00390625" style="253" customWidth="1"/>
    <col min="5" max="5" width="2.8515625" style="253" customWidth="1"/>
    <col min="6" max="6" width="24.7109375" style="253" customWidth="1"/>
    <col min="7" max="7" width="13.7109375" style="253" customWidth="1"/>
    <col min="8" max="8" width="17.57421875" style="253" hidden="1" customWidth="1"/>
    <col min="9" max="9" width="13.7109375" style="253" customWidth="1"/>
    <col min="10" max="10" width="12.7109375" style="253" hidden="1" customWidth="1"/>
    <col min="11" max="11" width="13.7109375" style="253" customWidth="1"/>
    <col min="12" max="12" width="15.00390625" style="253" hidden="1" customWidth="1"/>
    <col min="13" max="13" width="13.7109375" style="253" customWidth="1"/>
    <col min="14" max="14" width="10.28125" style="253" hidden="1" customWidth="1"/>
    <col min="15" max="15" width="11.28125" style="253" hidden="1" customWidth="1"/>
    <col min="16" max="16" width="13.140625" style="253" hidden="1" customWidth="1"/>
    <col min="17" max="17" width="16.140625" style="253" hidden="1" customWidth="1"/>
    <col min="18" max="16384" width="9.140625" style="253" customWidth="1"/>
  </cols>
  <sheetData>
    <row r="1" spans="1:13" s="132" customFormat="1" ht="25.5">
      <c r="A1" s="349" t="str">
        <f>('[2]Prep Torneo'!A5)</f>
        <v>XXIV MEMORIAL HERMANO TARSICIO</v>
      </c>
      <c r="B1" s="349"/>
      <c r="C1" s="349"/>
      <c r="D1" s="349"/>
      <c r="E1" s="349"/>
      <c r="F1" s="349"/>
      <c r="G1" s="349"/>
      <c r="H1" s="349"/>
      <c r="I1" s="349"/>
      <c r="J1" s="349"/>
      <c r="K1" s="349"/>
      <c r="L1" s="349"/>
      <c r="M1" s="349"/>
    </row>
    <row r="2" spans="1:13" s="134" customFormat="1" ht="12.75">
      <c r="A2" s="368" t="s">
        <v>0</v>
      </c>
      <c r="B2" s="368"/>
      <c r="C2" s="368"/>
      <c r="D2" s="368"/>
      <c r="E2" s="368"/>
      <c r="F2" s="368"/>
      <c r="G2" s="368"/>
      <c r="H2" s="368"/>
      <c r="I2" s="368"/>
      <c r="J2" s="368"/>
      <c r="K2" s="368"/>
      <c r="L2" s="368"/>
      <c r="M2" s="368"/>
    </row>
    <row r="3" spans="1:13" s="140" customFormat="1" ht="9" customHeight="1">
      <c r="A3" s="369" t="s">
        <v>1</v>
      </c>
      <c r="B3" s="369"/>
      <c r="C3" s="369"/>
      <c r="D3" s="369"/>
      <c r="E3" s="369"/>
      <c r="F3" s="135" t="s">
        <v>2</v>
      </c>
      <c r="G3" s="135" t="s">
        <v>3</v>
      </c>
      <c r="H3" s="135"/>
      <c r="I3" s="136"/>
      <c r="J3" s="136"/>
      <c r="K3" s="135" t="s">
        <v>4</v>
      </c>
      <c r="L3" s="135"/>
      <c r="M3" s="138"/>
    </row>
    <row r="4" spans="1:17" s="147" customFormat="1" ht="11.25">
      <c r="A4" s="370">
        <f>('[2]Prep Torneo'!$A$7)</f>
        <v>42310</v>
      </c>
      <c r="B4" s="370"/>
      <c r="C4" s="370"/>
      <c r="D4" s="370"/>
      <c r="E4" s="370"/>
      <c r="F4" s="141" t="str">
        <f>('[2]Prep Torneo'!$B$7)</f>
        <v>ILLES BALEARS</v>
      </c>
      <c r="G4" s="142" t="str">
        <f>Ciudad</f>
        <v>PALMA</v>
      </c>
      <c r="H4" s="141"/>
      <c r="I4" s="143"/>
      <c r="J4" s="143"/>
      <c r="K4" s="141" t="str">
        <f>('[2]Prep Torneo'!$D$7)</f>
        <v>C.T. LA SALLE</v>
      </c>
      <c r="L4" s="141"/>
      <c r="M4" s="145"/>
      <c r="Q4" s="218" t="str">
        <f>Habil</f>
        <v>Si</v>
      </c>
    </row>
    <row r="5" spans="1:17" s="140" customFormat="1" ht="9">
      <c r="A5" s="369" t="s">
        <v>8</v>
      </c>
      <c r="B5" s="369"/>
      <c r="C5" s="369"/>
      <c r="D5" s="369"/>
      <c r="E5" s="369"/>
      <c r="F5" s="149" t="s">
        <v>9</v>
      </c>
      <c r="G5" s="136" t="s">
        <v>10</v>
      </c>
      <c r="H5" s="136"/>
      <c r="I5" s="136"/>
      <c r="J5" s="136"/>
      <c r="K5" s="150" t="s">
        <v>11</v>
      </c>
      <c r="L5" s="150"/>
      <c r="M5" s="138"/>
      <c r="Q5" s="219"/>
    </row>
    <row r="6" spans="1:17" s="147" customFormat="1" ht="12" thickBot="1">
      <c r="A6" s="367" t="str">
        <f>('[2]Prep Torneo'!$A$9)</f>
        <v>NO</v>
      </c>
      <c r="B6" s="367"/>
      <c r="C6" s="367"/>
      <c r="D6" s="367"/>
      <c r="E6" s="367"/>
      <c r="F6" s="153" t="str">
        <f>('[2]Prep Torneo'!$B$9)</f>
        <v>Alevín</v>
      </c>
      <c r="G6" s="153" t="str">
        <f>('[2]Prep Torneo'!$C$9)</f>
        <v>Masculino</v>
      </c>
      <c r="H6" s="153"/>
      <c r="I6" s="154"/>
      <c r="J6" s="154"/>
      <c r="K6" s="155" t="str">
        <f>CONCATENATE('[2]Prep Torneo'!$D$9," ",'[2]Prep Torneo'!$E$9)</f>
        <v>PEP JORDI MATAS RAMIS</v>
      </c>
      <c r="L6" s="155"/>
      <c r="M6" s="220"/>
      <c r="Q6" s="218" t="s">
        <v>16</v>
      </c>
    </row>
    <row r="7" spans="1:17" s="37" customFormat="1" ht="9">
      <c r="A7" s="221"/>
      <c r="B7" s="32" t="s">
        <v>17</v>
      </c>
      <c r="C7" s="33" t="s">
        <v>18</v>
      </c>
      <c r="D7" s="33" t="s">
        <v>19</v>
      </c>
      <c r="E7" s="32" t="s">
        <v>20</v>
      </c>
      <c r="F7" s="33" t="str">
        <f>IF(G6="Femenino","Jugadora","Jugador")</f>
        <v>Jugador</v>
      </c>
      <c r="G7" s="222" t="s">
        <v>59</v>
      </c>
      <c r="H7" s="222"/>
      <c r="I7" s="222" t="s">
        <v>22</v>
      </c>
      <c r="J7" s="222"/>
      <c r="K7" s="222" t="s">
        <v>23</v>
      </c>
      <c r="L7" s="222"/>
      <c r="M7" s="222" t="s">
        <v>24</v>
      </c>
      <c r="Q7" s="223"/>
    </row>
    <row r="8" spans="1:17" s="37" customFormat="1" ht="8.25" customHeight="1">
      <c r="A8" s="224"/>
      <c r="B8" s="225"/>
      <c r="C8" s="41"/>
      <c r="D8" s="41"/>
      <c r="E8" s="225"/>
      <c r="F8" s="226"/>
      <c r="G8" s="225"/>
      <c r="H8" s="225"/>
      <c r="I8" s="225"/>
      <c r="J8" s="225"/>
      <c r="K8" s="225"/>
      <c r="L8" s="225"/>
      <c r="M8" s="225"/>
      <c r="Q8" s="223"/>
    </row>
    <row r="9" spans="1:17" s="106" customFormat="1" ht="9" customHeight="1">
      <c r="A9" s="227">
        <v>1</v>
      </c>
      <c r="B9" s="160">
        <f>IF($E9="","",VLOOKUP($E9,'[2]Prep Sorteo'!$A$7:$M$70,4,FALSE))</f>
        <v>5902665</v>
      </c>
      <c r="C9" s="161">
        <f>IF($E9="","",VLOOKUP($E9,'[2]Prep Sorteo'!$A$7:$M$70,9,FALSE))</f>
        <v>2406</v>
      </c>
      <c r="D9" s="161">
        <f>IF($E9="","",VLOOKUP($E9,'[2]Prep Sorteo'!$A$7:$M$70,11,FALSE))</f>
        <v>0</v>
      </c>
      <c r="E9" s="162">
        <v>1</v>
      </c>
      <c r="F9" s="163" t="str">
        <f>IF(ISBLANK($E9),"Bye",IF(VLOOKUP($E9,'[2]Prep Sorteo'!$A$7:$M$70,2,FALSE)="ZZZ","",CONCATENATE(VLOOKUP($E9,'[2]Prep Sorteo'!$A$7:$M$70,2,FALSE),", ",VLOOKUP($E9,'[2]Prep Sorteo'!$A$7:$M$70,3,FALSE))))</f>
        <v>FRANCISCO SAMPEDRO, LUIS</v>
      </c>
      <c r="G9" s="228"/>
      <c r="H9" s="228"/>
      <c r="I9" s="228"/>
      <c r="J9" s="228"/>
      <c r="K9" s="228"/>
      <c r="L9" s="228"/>
      <c r="M9" s="165">
        <f>'[2]Prep Sorteo'!G3</f>
        <v>4</v>
      </c>
      <c r="P9" s="52">
        <f>IF($E9="","",VLOOKUP($E9,'[2]Prep Sorteo'!$A$7:$M$71,10,FALSE))</f>
        <v>139</v>
      </c>
      <c r="Q9" s="52" t="e">
        <f>jugador($F9)</f>
        <v>#NAME?</v>
      </c>
    </row>
    <row r="10" spans="1:17" s="106" customFormat="1" ht="9" customHeight="1">
      <c r="A10" s="229"/>
      <c r="B10" s="230"/>
      <c r="C10" s="231"/>
      <c r="D10" s="231"/>
      <c r="E10" s="232"/>
      <c r="F10" s="233"/>
      <c r="G10" s="234" t="s">
        <v>81</v>
      </c>
      <c r="H10" s="235" t="e">
        <f>IF(G10=Q9,B9,B11)</f>
        <v>#NAME?</v>
      </c>
      <c r="I10" s="236"/>
      <c r="J10" s="236"/>
      <c r="K10" s="236"/>
      <c r="L10" s="236"/>
      <c r="M10" s="236"/>
      <c r="P10" s="64"/>
      <c r="Q10" s="52"/>
    </row>
    <row r="11" spans="1:17" s="106" customFormat="1" ht="9" customHeight="1">
      <c r="A11" s="229">
        <v>2</v>
      </c>
      <c r="B11" s="160">
        <f>IF($E11="","",VLOOKUP($E11,'[2]Prep Sorteo'!$A$7:$M$70,4,FALSE))</f>
      </c>
      <c r="C11" s="161">
        <f>IF($E11="","",VLOOKUP($E11,'[2]Prep Sorteo'!$A$7:$M$70,9,FALSE))</f>
      </c>
      <c r="D11" s="161">
        <f>IF($E11="","",VLOOKUP($E11,'[2]Prep Sorteo'!$A$7:$M$70,11,FALSE))</f>
      </c>
      <c r="E11" s="162"/>
      <c r="F11" s="177" t="str">
        <f>IF(ISBLANK($E11),"Bye",IF(VLOOKUP($E11,'[2]Prep Sorteo'!$A$7:$M$70,2,FALSE)="ZZZ","",CONCATENATE(VLOOKUP($E11,'[2]Prep Sorteo'!$A$7:$M$70,2,FALSE),", ",VLOOKUP($E11,'[2]Prep Sorteo'!$A$7:$M$70,3,FALSE))))</f>
        <v>Bye</v>
      </c>
      <c r="G11" s="237"/>
      <c r="H11" s="235"/>
      <c r="I11" s="236"/>
      <c r="J11" s="236"/>
      <c r="K11" s="236"/>
      <c r="L11" s="236"/>
      <c r="M11" s="236"/>
      <c r="P11" s="52">
        <f>IF($E11="","",VLOOKUP($E11,'[2]Prep Sorteo'!$A$7:$M$71,10,FALSE))</f>
      </c>
      <c r="Q11" s="52" t="e">
        <f>jugador($F11)</f>
        <v>#NAME?</v>
      </c>
    </row>
    <row r="12" spans="1:17" s="106" customFormat="1" ht="9" customHeight="1">
      <c r="A12" s="229"/>
      <c r="B12" s="230"/>
      <c r="C12" s="231"/>
      <c r="D12" s="231"/>
      <c r="E12" s="232"/>
      <c r="F12" s="238"/>
      <c r="G12" s="239"/>
      <c r="H12" s="235"/>
      <c r="I12" s="234" t="s">
        <v>139</v>
      </c>
      <c r="J12" s="235" t="e">
        <f>IF(I12=G10,H10,H14)</f>
        <v>#REF!</v>
      </c>
      <c r="K12" s="236"/>
      <c r="L12" s="236"/>
      <c r="M12" s="236"/>
      <c r="P12" s="64"/>
      <c r="Q12" s="52"/>
    </row>
    <row r="13" spans="1:17" s="106" customFormat="1" ht="9" customHeight="1">
      <c r="A13" s="229">
        <v>3</v>
      </c>
      <c r="B13" s="160">
        <f>IF($E13="","",VLOOKUP($E13,'[2]Prep Sorteo'!$A$7:$M$70,4,FALSE))</f>
        <v>5942398</v>
      </c>
      <c r="C13" s="161">
        <f>IF($E13="","",VLOOKUP($E13,'[2]Prep Sorteo'!$A$7:$M$70,9,FALSE))</f>
        <v>6889</v>
      </c>
      <c r="D13" s="161">
        <f>IF($E13="","",VLOOKUP($E13,'[2]Prep Sorteo'!$A$7:$M$70,11,FALSE))</f>
        <v>0</v>
      </c>
      <c r="E13" s="162">
        <v>14</v>
      </c>
      <c r="F13" s="163" t="str">
        <f>IF(ISBLANK($E13),"Bye",IF(VLOOKUP($E13,'[2]Prep Sorteo'!$A$7:$M$70,2,FALSE)="ZZZ","",CONCATENATE(VLOOKUP($E13,'[2]Prep Sorteo'!$A$7:$M$70,2,FALSE),", ",VLOOKUP($E13,'[2]Prep Sorteo'!$A$7:$M$70,3,FALSE))))</f>
        <v>BARRIL ESLAVA, SERGI</v>
      </c>
      <c r="G13" s="240" t="str">
        <f>G10</f>
        <v>FRANCISCO L.</v>
      </c>
      <c r="H13" s="235"/>
      <c r="I13" s="237" t="s">
        <v>141</v>
      </c>
      <c r="J13" s="235"/>
      <c r="K13" s="236"/>
      <c r="L13" s="236"/>
      <c r="M13" s="236"/>
      <c r="P13" s="52">
        <f>IF($E13="","",VLOOKUP($E13,'[2]Prep Sorteo'!$A$7:$M$71,10,FALSE))</f>
        <v>34</v>
      </c>
      <c r="Q13" s="52" t="e">
        <f>jugador($F13)</f>
        <v>#NAME?</v>
      </c>
    </row>
    <row r="14" spans="1:17" s="106" customFormat="1" ht="9" customHeight="1">
      <c r="A14" s="229"/>
      <c r="B14" s="241"/>
      <c r="C14" s="231"/>
      <c r="D14" s="231"/>
      <c r="E14" s="232"/>
      <c r="F14" s="233"/>
      <c r="G14" s="316" t="s">
        <v>139</v>
      </c>
      <c r="H14" s="235" t="e">
        <f>IF(#REF!=Q13,B13,B15)</f>
        <v>#REF!</v>
      </c>
      <c r="I14" s="239"/>
      <c r="J14" s="235"/>
      <c r="K14" s="236"/>
      <c r="L14" s="236"/>
      <c r="M14" s="236"/>
      <c r="P14" s="64"/>
      <c r="Q14" s="52"/>
    </row>
    <row r="15" spans="1:17" s="106" customFormat="1" ht="9" customHeight="1">
      <c r="A15" s="229">
        <v>4</v>
      </c>
      <c r="B15" s="160">
        <f>IF($E15="","",VLOOKUP($E15,'[2]Prep Sorteo'!$A$7:$M$70,4,FALSE))</f>
        <v>5928413</v>
      </c>
      <c r="C15" s="161">
        <f>IF($E15="","",VLOOKUP($E15,'[2]Prep Sorteo'!$A$7:$M$70,9,FALSE))</f>
        <v>4989</v>
      </c>
      <c r="D15" s="161">
        <f>IF($E15="","",VLOOKUP($E15,'[2]Prep Sorteo'!$A$7:$M$70,11,FALSE))</f>
        <v>0</v>
      </c>
      <c r="E15" s="162">
        <v>7</v>
      </c>
      <c r="F15" s="177" t="str">
        <f>IF(ISBLANK($E15),"Bye",IF(VLOOKUP($E15,'[2]Prep Sorteo'!$A$7:$M$70,2,FALSE)="ZZZ","",CONCATENATE(VLOOKUP($E15,'[2]Prep Sorteo'!$A$7:$M$70,2,FALSE),", ",VLOOKUP($E15,'[2]Prep Sorteo'!$A$7:$M$70,3,FALSE))))</f>
        <v>MAYRATA FRAU, JORDI</v>
      </c>
      <c r="G15" s="236" t="s">
        <v>140</v>
      </c>
      <c r="H15" s="235"/>
      <c r="I15" s="243"/>
      <c r="J15" s="235"/>
      <c r="K15" s="236"/>
      <c r="L15" s="236"/>
      <c r="M15" s="236"/>
      <c r="P15" s="52">
        <f>IF($E15="","",VLOOKUP($E15,'[2]Prep Sorteo'!$A$7:$M$71,10,FALSE))</f>
        <v>57</v>
      </c>
      <c r="Q15" s="52" t="e">
        <f>jugador($F15)</f>
        <v>#NAME?</v>
      </c>
    </row>
    <row r="16" spans="1:17" s="106" customFormat="1" ht="9" customHeight="1">
      <c r="A16" s="229"/>
      <c r="B16" s="230"/>
      <c r="C16" s="231"/>
      <c r="D16" s="231"/>
      <c r="E16" s="232"/>
      <c r="F16" s="238"/>
      <c r="G16" s="236"/>
      <c r="H16" s="235"/>
      <c r="I16" s="239"/>
      <c r="J16" s="235"/>
      <c r="K16" s="234" t="s">
        <v>107</v>
      </c>
      <c r="L16" s="235" t="e">
        <f>IF(K16=I12,J12,J20)</f>
        <v>#REF!</v>
      </c>
      <c r="M16" s="236"/>
      <c r="P16" s="64"/>
      <c r="Q16" s="52"/>
    </row>
    <row r="17" spans="1:17" s="106" customFormat="1" ht="9" customHeight="1">
      <c r="A17" s="229">
        <v>5</v>
      </c>
      <c r="B17" s="160">
        <f>IF($E17="","",VLOOKUP($E17,'[2]Prep Sorteo'!$A$7:$M$70,4,FALSE))</f>
        <v>5971206</v>
      </c>
      <c r="C17" s="161">
        <f>IF($E17="","",VLOOKUP($E17,'[2]Prep Sorteo'!$A$7:$M$70,9,FALSE))</f>
        <v>0</v>
      </c>
      <c r="D17" s="161">
        <f>IF($E17="","",VLOOKUP($E17,'[2]Prep Sorteo'!$A$7:$M$70,11,FALSE))</f>
        <v>0</v>
      </c>
      <c r="E17" s="162">
        <v>21</v>
      </c>
      <c r="F17" s="163" t="str">
        <f>IF(ISBLANK($E17),"Bye",IF(VLOOKUP($E17,'[2]Prep Sorteo'!$A$7:$M$70,2,FALSE)="ZZZ","",CONCATENATE(VLOOKUP($E17,'[2]Prep Sorteo'!$A$7:$M$70,2,FALSE),", ",VLOOKUP($E17,'[2]Prep Sorteo'!$A$7:$M$70,3,FALSE))))</f>
        <v>HENG, NICHOLAS</v>
      </c>
      <c r="G17" s="236"/>
      <c r="H17" s="235"/>
      <c r="I17" s="243"/>
      <c r="J17" s="235"/>
      <c r="K17" s="237" t="s">
        <v>212</v>
      </c>
      <c r="L17" s="235"/>
      <c r="M17" s="236"/>
      <c r="P17" s="52">
        <f>IF($E17="","",VLOOKUP($E17,'[2]Prep Sorteo'!$A$7:$M$71,10,FALSE))</f>
        <v>0</v>
      </c>
      <c r="Q17" s="52" t="e">
        <f>jugador($F17)</f>
        <v>#NAME?</v>
      </c>
    </row>
    <row r="18" spans="1:17" s="106" customFormat="1" ht="9" customHeight="1">
      <c r="A18" s="229"/>
      <c r="B18" s="230"/>
      <c r="C18" s="231"/>
      <c r="D18" s="231"/>
      <c r="E18" s="232"/>
      <c r="F18" s="233"/>
      <c r="G18" s="311" t="s">
        <v>107</v>
      </c>
      <c r="H18" s="235" t="e">
        <f>IF(#REF!=Q17,B17,B19)</f>
        <v>#REF!</v>
      </c>
      <c r="I18" s="243"/>
      <c r="J18" s="235"/>
      <c r="K18" s="243"/>
      <c r="L18" s="235"/>
      <c r="M18" s="236"/>
      <c r="P18" s="64"/>
      <c r="Q18" s="52"/>
    </row>
    <row r="19" spans="1:17" s="106" customFormat="1" ht="9" customHeight="1">
      <c r="A19" s="229">
        <v>6</v>
      </c>
      <c r="B19" s="160">
        <f>IF($E19="","",VLOOKUP($E19,'[2]Prep Sorteo'!$A$7:$M$70,4,FALSE))</f>
      </c>
      <c r="C19" s="161">
        <f>IF($E19="","",VLOOKUP($E19,'[2]Prep Sorteo'!$A$7:$M$70,9,FALSE))</f>
      </c>
      <c r="D19" s="161">
        <f>IF($E19="","",VLOOKUP($E19,'[2]Prep Sorteo'!$A$7:$M$70,11,FALSE))</f>
      </c>
      <c r="E19" s="162"/>
      <c r="F19" s="177" t="str">
        <f>IF(ISBLANK($E19),"Bye",IF(VLOOKUP($E19,'[2]Prep Sorteo'!$A$7:$M$70,2,FALSE)="ZZZ","",CONCATENATE(VLOOKUP($E19,'[2]Prep Sorteo'!$A$7:$M$70,2,FALSE),", ",VLOOKUP($E19,'[2]Prep Sorteo'!$A$7:$M$70,3,FALSE))))</f>
        <v>Bye</v>
      </c>
      <c r="G19" s="237"/>
      <c r="H19" s="235"/>
      <c r="I19" s="240" t="str">
        <f>I12</f>
        <v>MAYRATA J.</v>
      </c>
      <c r="J19" s="235"/>
      <c r="K19" s="243"/>
      <c r="L19" s="235"/>
      <c r="M19" s="236"/>
      <c r="P19" s="52">
        <f>IF($E19="","",VLOOKUP($E19,'[2]Prep Sorteo'!$A$7:$M$71,10,FALSE))</f>
      </c>
      <c r="Q19" s="52" t="e">
        <f>jugador($F19)</f>
        <v>#NAME?</v>
      </c>
    </row>
    <row r="20" spans="1:17" s="106" customFormat="1" ht="9" customHeight="1">
      <c r="A20" s="229"/>
      <c r="B20" s="230"/>
      <c r="C20" s="231"/>
      <c r="D20" s="231"/>
      <c r="E20" s="232"/>
      <c r="F20" s="238"/>
      <c r="G20" s="239"/>
      <c r="H20" s="235"/>
      <c r="I20" s="319" t="s">
        <v>107</v>
      </c>
      <c r="J20" s="235" t="e">
        <f>IF(I20=#REF!,H18,H22)</f>
        <v>#REF!</v>
      </c>
      <c r="K20" s="243"/>
      <c r="L20" s="235"/>
      <c r="M20" s="236"/>
      <c r="P20" s="64"/>
      <c r="Q20" s="52"/>
    </row>
    <row r="21" spans="1:17" s="106" customFormat="1" ht="9" customHeight="1">
      <c r="A21" s="229">
        <v>7</v>
      </c>
      <c r="B21" s="160">
        <f>IF($E21="","",VLOOKUP($E21,'[2]Prep Sorteo'!$A$7:$M$70,4,FALSE))</f>
        <v>5943916</v>
      </c>
      <c r="C21" s="161">
        <f>IF($E21="","",VLOOKUP($E21,'[2]Prep Sorteo'!$A$7:$M$70,9,FALSE))</f>
        <v>5598</v>
      </c>
      <c r="D21" s="161">
        <f>IF($E21="","",VLOOKUP($E21,'[2]Prep Sorteo'!$A$7:$M$70,11,FALSE))</f>
        <v>0</v>
      </c>
      <c r="E21" s="162">
        <v>9</v>
      </c>
      <c r="F21" s="163" t="str">
        <f>IF(ISBLANK($E21),"Bye",IF(VLOOKUP($E21,'[2]Prep Sorteo'!$A$7:$M$70,2,FALSE)="ZZZ","",CONCATENATE(VLOOKUP($E21,'[2]Prep Sorteo'!$A$7:$M$70,2,FALSE),", ",VLOOKUP($E21,'[2]Prep Sorteo'!$A$7:$M$70,3,FALSE))))</f>
        <v>LIMONGI OLLERS, LLUC</v>
      </c>
      <c r="G21" s="240" t="e">
        <f>#REF!</f>
        <v>#REF!</v>
      </c>
      <c r="H21" s="235"/>
      <c r="I21" s="244" t="s">
        <v>142</v>
      </c>
      <c r="J21" s="235"/>
      <c r="K21" s="243"/>
      <c r="L21" s="235"/>
      <c r="M21" s="236"/>
      <c r="P21" s="52">
        <f>IF($E21="","",VLOOKUP($E21,'[2]Prep Sorteo'!$A$7:$M$71,10,FALSE))</f>
        <v>48</v>
      </c>
      <c r="Q21" s="52" t="e">
        <f>jugador($F21)</f>
        <v>#NAME?</v>
      </c>
    </row>
    <row r="22" spans="1:17" s="106" customFormat="1" ht="9" customHeight="1">
      <c r="A22" s="229"/>
      <c r="B22" s="230"/>
      <c r="C22" s="231"/>
      <c r="D22" s="231"/>
      <c r="E22" s="232"/>
      <c r="F22" s="233"/>
      <c r="G22" s="242" t="s">
        <v>82</v>
      </c>
      <c r="H22" s="235" t="e">
        <f>IF(G22=Q21,B21,B23)</f>
        <v>#NAME?</v>
      </c>
      <c r="I22" s="245"/>
      <c r="J22" s="235"/>
      <c r="K22" s="243"/>
      <c r="L22" s="235"/>
      <c r="M22" s="236"/>
      <c r="P22" s="64"/>
      <c r="Q22" s="52"/>
    </row>
    <row r="23" spans="1:17" s="106" customFormat="1" ht="9" customHeight="1">
      <c r="A23" s="229">
        <v>8</v>
      </c>
      <c r="B23" s="160">
        <f>IF($E23="","",VLOOKUP($E23,'[2]Prep Sorteo'!$A$7:$M$70,4,FALSE))</f>
      </c>
      <c r="C23" s="161">
        <f>IF($E23="","",VLOOKUP($E23,'[2]Prep Sorteo'!$A$7:$M$70,9,FALSE))</f>
      </c>
      <c r="D23" s="161">
        <f>IF($E23="","",VLOOKUP($E23,'[2]Prep Sorteo'!$A$7:$M$70,11,FALSE))</f>
      </c>
      <c r="E23" s="162"/>
      <c r="F23" s="177" t="str">
        <f>IF(ISBLANK($E23),"Bye",IF(VLOOKUP($E23,'[2]Prep Sorteo'!$A$7:$M$70,2,FALSE)="ZZZ","",CONCATENATE(VLOOKUP($E23,'[2]Prep Sorteo'!$A$7:$M$70,2,FALSE),", ",VLOOKUP($E23,'[2]Prep Sorteo'!$A$7:$M$70,3,FALSE))))</f>
        <v>Bye</v>
      </c>
      <c r="G23" s="236"/>
      <c r="H23" s="235"/>
      <c r="I23" s="244"/>
      <c r="J23" s="235"/>
      <c r="K23" s="243"/>
      <c r="L23" s="235"/>
      <c r="M23" s="236"/>
      <c r="P23" s="52">
        <f>IF($E23="","",VLOOKUP($E23,'[2]Prep Sorteo'!$A$7:$M$71,10,FALSE))</f>
      </c>
      <c r="Q23" s="52" t="e">
        <f>jugador($F23)</f>
        <v>#NAME?</v>
      </c>
    </row>
    <row r="24" spans="1:17" s="106" customFormat="1" ht="9" customHeight="1">
      <c r="A24" s="229"/>
      <c r="B24" s="230"/>
      <c r="C24" s="231"/>
      <c r="D24" s="231"/>
      <c r="E24" s="246"/>
      <c r="F24" s="238"/>
      <c r="G24" s="236"/>
      <c r="H24" s="235"/>
      <c r="I24" s="244"/>
      <c r="J24" s="235"/>
      <c r="K24" s="239"/>
      <c r="L24" s="235"/>
      <c r="M24" s="234" t="s">
        <v>84</v>
      </c>
      <c r="N24" s="92" t="e">
        <f>IF(M24=K16,L16,L32)</f>
        <v>#NAME?</v>
      </c>
      <c r="O24" s="247"/>
      <c r="P24" s="194"/>
      <c r="Q24" s="247"/>
    </row>
    <row r="25" spans="1:17" s="106" customFormat="1" ht="9" customHeight="1">
      <c r="A25" s="227">
        <v>9</v>
      </c>
      <c r="B25" s="160">
        <f>IF($E25="","",VLOOKUP($E25,'[2]Prep Sorteo'!$A$7:$M$70,4,FALSE))</f>
        <v>5903944</v>
      </c>
      <c r="C25" s="161">
        <f>IF($E25="","",VLOOKUP($E25,'[2]Prep Sorteo'!$A$7:$M$70,9,FALSE))</f>
        <v>2514</v>
      </c>
      <c r="D25" s="161">
        <f>IF($E25="","",VLOOKUP($E25,'[2]Prep Sorteo'!$A$7:$M$70,11,FALSE))</f>
        <v>0</v>
      </c>
      <c r="E25" s="162">
        <v>3</v>
      </c>
      <c r="F25" s="163" t="str">
        <f>IF(ISBLANK($E25),"Bye",IF(VLOOKUP($E25,'[2]Prep Sorteo'!$A$7:$M$70,2,FALSE)="ZZZ","",CONCATENATE(VLOOKUP($E25,'[2]Prep Sorteo'!$A$7:$M$70,2,FALSE),", ",VLOOKUP($E25,'[2]Prep Sorteo'!$A$7:$M$70,3,FALSE))))</f>
        <v>DHEUR DOS SANTOS, YERAI</v>
      </c>
      <c r="G25" s="236"/>
      <c r="H25" s="235"/>
      <c r="I25" s="244"/>
      <c r="J25" s="235"/>
      <c r="K25" s="243"/>
      <c r="L25" s="235"/>
      <c r="M25" s="248" t="s">
        <v>213</v>
      </c>
      <c r="N25" s="247"/>
      <c r="O25" s="247"/>
      <c r="P25" s="52">
        <f>IF($E25="","",VLOOKUP($E25,'[2]Prep Sorteo'!$A$7:$M$71,10,FALSE))</f>
        <v>132</v>
      </c>
      <c r="Q25" s="52" t="e">
        <f>jugador($F25)</f>
        <v>#NAME?</v>
      </c>
    </row>
    <row r="26" spans="1:17" s="106" customFormat="1" ht="9" customHeight="1">
      <c r="A26" s="229"/>
      <c r="B26" s="230"/>
      <c r="C26" s="231"/>
      <c r="D26" s="231"/>
      <c r="E26" s="232"/>
      <c r="F26" s="233"/>
      <c r="G26" s="234" t="s">
        <v>83</v>
      </c>
      <c r="H26" s="235" t="e">
        <f>IF(G26=Q25,B25,B27)</f>
        <v>#NAME?</v>
      </c>
      <c r="I26" s="244"/>
      <c r="J26" s="235"/>
      <c r="K26" s="243"/>
      <c r="L26" s="235"/>
      <c r="M26" s="243"/>
      <c r="N26" s="247"/>
      <c r="O26" s="247"/>
      <c r="P26" s="64"/>
      <c r="Q26" s="247"/>
    </row>
    <row r="27" spans="1:17" s="106" customFormat="1" ht="9" customHeight="1">
      <c r="A27" s="229">
        <v>10</v>
      </c>
      <c r="B27" s="160">
        <f>IF($E27="","",VLOOKUP($E27,'[2]Prep Sorteo'!$A$7:$M$70,4,FALSE))</f>
      </c>
      <c r="C27" s="161">
        <f>IF($E27="","",VLOOKUP($E27,'[2]Prep Sorteo'!$A$7:$M$70,9,FALSE))</f>
      </c>
      <c r="D27" s="161">
        <f>IF($E27="","",VLOOKUP($E27,'[2]Prep Sorteo'!$A$7:$M$70,11,FALSE))</f>
      </c>
      <c r="E27" s="162"/>
      <c r="F27" s="177" t="str">
        <f>IF(ISBLANK($E27),"Bye",IF(VLOOKUP($E27,'[2]Prep Sorteo'!$A$7:$M$70,2,FALSE)="ZZZ","",CONCATENATE(VLOOKUP($E27,'[2]Prep Sorteo'!$A$7:$M$70,2,FALSE),", ",VLOOKUP($E27,'[2]Prep Sorteo'!$A$7:$M$70,3,FALSE))))</f>
        <v>Bye</v>
      </c>
      <c r="G27" s="237"/>
      <c r="H27" s="235"/>
      <c r="I27" s="244"/>
      <c r="J27" s="235"/>
      <c r="K27" s="243"/>
      <c r="L27" s="235"/>
      <c r="M27" s="243"/>
      <c r="N27" s="247"/>
      <c r="O27" s="247"/>
      <c r="P27" s="52">
        <f>IF($E27="","",VLOOKUP($E27,'[2]Prep Sorteo'!$A$7:$M$71,10,FALSE))</f>
      </c>
      <c r="Q27" s="52" t="e">
        <f>jugador($F27)</f>
        <v>#NAME?</v>
      </c>
    </row>
    <row r="28" spans="1:17" s="106" customFormat="1" ht="9" customHeight="1">
      <c r="A28" s="229"/>
      <c r="B28" s="230"/>
      <c r="C28" s="231"/>
      <c r="D28" s="231"/>
      <c r="E28" s="232"/>
      <c r="F28" s="238"/>
      <c r="G28" s="239"/>
      <c r="H28" s="235"/>
      <c r="I28" s="234" t="s">
        <v>83</v>
      </c>
      <c r="J28" s="235" t="e">
        <f>IF(I28=G26,H26,H30)</f>
        <v>#NAME?</v>
      </c>
      <c r="K28" s="243"/>
      <c r="L28" s="235"/>
      <c r="M28" s="243"/>
      <c r="N28" s="247"/>
      <c r="O28" s="247"/>
      <c r="P28" s="64"/>
      <c r="Q28" s="247"/>
    </row>
    <row r="29" spans="1:17" s="106" customFormat="1" ht="9" customHeight="1">
      <c r="A29" s="229">
        <v>11</v>
      </c>
      <c r="B29" s="160">
        <f>IF($E29="","",VLOOKUP($E29,'[2]Prep Sorteo'!$A$7:$M$70,4,FALSE))</f>
        <v>5928405</v>
      </c>
      <c r="C29" s="161">
        <f>IF($E29="","",VLOOKUP($E29,'[2]Prep Sorteo'!$A$7:$M$70,9,FALSE))</f>
        <v>6019</v>
      </c>
      <c r="D29" s="161">
        <f>IF($E29="","",VLOOKUP($E29,'[2]Prep Sorteo'!$A$7:$M$70,11,FALSE))</f>
        <v>0</v>
      </c>
      <c r="E29" s="162">
        <v>11</v>
      </c>
      <c r="F29" s="163" t="str">
        <f>IF(ISBLANK($E29),"Bye",IF(VLOOKUP($E29,'[2]Prep Sorteo'!$A$7:$M$70,2,FALSE)="ZZZ","",CONCATENATE(VLOOKUP($E29,'[2]Prep Sorteo'!$A$7:$M$70,2,FALSE),", ",VLOOKUP($E29,'[2]Prep Sorteo'!$A$7:$M$70,3,FALSE))))</f>
        <v>MAYRATA FRAU, JOAN</v>
      </c>
      <c r="G29" s="240" t="str">
        <f>G26</f>
        <v>DHEUR Y.</v>
      </c>
      <c r="H29" s="235"/>
      <c r="I29" s="237" t="s">
        <v>143</v>
      </c>
      <c r="J29" s="235"/>
      <c r="K29" s="243"/>
      <c r="L29" s="235"/>
      <c r="M29" s="243"/>
      <c r="N29" s="247"/>
      <c r="O29" s="247"/>
      <c r="P29" s="52">
        <f>IF($E29="","",VLOOKUP($E29,'[2]Prep Sorteo'!$A$7:$M$71,10,FALSE))</f>
        <v>43</v>
      </c>
      <c r="Q29" s="52" t="e">
        <f>jugador($F29)</f>
        <v>#NAME?</v>
      </c>
    </row>
    <row r="30" spans="1:17" s="106" customFormat="1" ht="9" customHeight="1">
      <c r="A30" s="229"/>
      <c r="B30" s="241"/>
      <c r="C30" s="231"/>
      <c r="D30" s="231"/>
      <c r="E30" s="232"/>
      <c r="F30" s="233"/>
      <c r="G30" s="320" t="s">
        <v>139</v>
      </c>
      <c r="H30" s="235" t="e">
        <f>IF(G30=Q29,B29,B31)</f>
        <v>#NAME?</v>
      </c>
      <c r="I30" s="239"/>
      <c r="J30" s="235"/>
      <c r="K30" s="243"/>
      <c r="L30" s="235"/>
      <c r="M30" s="243"/>
      <c r="N30" s="247"/>
      <c r="O30" s="247"/>
      <c r="P30" s="64"/>
      <c r="Q30" s="247"/>
    </row>
    <row r="31" spans="1:17" s="106" customFormat="1" ht="9" customHeight="1">
      <c r="A31" s="229">
        <v>12</v>
      </c>
      <c r="B31" s="160">
        <f>IF($E31="","",VLOOKUP($E31,'[2]Prep Sorteo'!$A$7:$M$70,4,FALSE))</f>
        <v>5933347</v>
      </c>
      <c r="C31" s="161">
        <f>IF($E31="","",VLOOKUP($E31,'[2]Prep Sorteo'!$A$7:$M$70,9,FALSE))</f>
        <v>5761</v>
      </c>
      <c r="D31" s="161">
        <f>IF($E31="","",VLOOKUP($E31,'[2]Prep Sorteo'!$A$7:$M$70,11,FALSE))</f>
        <v>0</v>
      </c>
      <c r="E31" s="162">
        <v>10</v>
      </c>
      <c r="F31" s="177" t="str">
        <f>IF(ISBLANK($E31),"Bye",IF(VLOOKUP($E31,'[2]Prep Sorteo'!$A$7:$M$70,2,FALSE)="ZZZ","",CONCATENATE(VLOOKUP($E31,'[2]Prep Sorteo'!$A$7:$M$70,2,FALSE),", ",VLOOKUP($E31,'[2]Prep Sorteo'!$A$7:$M$70,3,FALSE))))</f>
        <v>DIAZ ADROVER, PEDRO ANT.</v>
      </c>
      <c r="G31" s="236" t="s">
        <v>123</v>
      </c>
      <c r="H31" s="235"/>
      <c r="I31" s="243"/>
      <c r="J31" s="235"/>
      <c r="K31" s="240" t="str">
        <f>K16</f>
        <v>HENG N.</v>
      </c>
      <c r="L31" s="235"/>
      <c r="M31" s="243"/>
      <c r="N31" s="247"/>
      <c r="O31" s="247"/>
      <c r="P31" s="52">
        <f>IF($E31="","",VLOOKUP($E31,'[2]Prep Sorteo'!$A$7:$M$71,10,FALSE))</f>
        <v>46</v>
      </c>
      <c r="Q31" s="52" t="e">
        <f>jugador($F31)</f>
        <v>#NAME?</v>
      </c>
    </row>
    <row r="32" spans="1:17" s="106" customFormat="1" ht="9" customHeight="1">
      <c r="A32" s="229"/>
      <c r="B32" s="230"/>
      <c r="C32" s="231"/>
      <c r="D32" s="231"/>
      <c r="E32" s="232"/>
      <c r="F32" s="238"/>
      <c r="G32" s="236"/>
      <c r="H32" s="235"/>
      <c r="I32" s="239"/>
      <c r="J32" s="235"/>
      <c r="K32" s="242" t="s">
        <v>84</v>
      </c>
      <c r="L32" s="235" t="e">
        <f>IF(K32=I28,J28,J36)</f>
        <v>#NAME?</v>
      </c>
      <c r="M32" s="243"/>
      <c r="N32" s="247"/>
      <c r="O32" s="247"/>
      <c r="P32" s="64"/>
      <c r="Q32" s="247"/>
    </row>
    <row r="33" spans="1:17" s="106" customFormat="1" ht="9" customHeight="1">
      <c r="A33" s="229">
        <v>13</v>
      </c>
      <c r="B33" s="160">
        <f>IF($E33="","",VLOOKUP($E33,'[2]Prep Sorteo'!$A$7:$M$70,4,FALSE))</f>
      </c>
      <c r="C33" s="161">
        <f>IF($E33="","",VLOOKUP($E33,'[2]Prep Sorteo'!$A$7:$M$70,9,FALSE))</f>
      </c>
      <c r="D33" s="161">
        <f>IF($E33="","",VLOOKUP($E33,'[2]Prep Sorteo'!$A$7:$M$70,11,FALSE))</f>
      </c>
      <c r="E33" s="162"/>
      <c r="F33" s="163" t="str">
        <f>IF(ISBLANK($E33),"Bye",IF(VLOOKUP($E33,'[2]Prep Sorteo'!$A$7:$M$70,2,FALSE)="ZZZ","",CONCATENATE(VLOOKUP($E33,'[2]Prep Sorteo'!$A$7:$M$70,2,FALSE),", ",VLOOKUP($E33,'[2]Prep Sorteo'!$A$7:$M$70,3,FALSE))))</f>
        <v>Bye</v>
      </c>
      <c r="G33" s="236"/>
      <c r="H33" s="235"/>
      <c r="I33" s="243"/>
      <c r="J33" s="235"/>
      <c r="K33" s="244" t="s">
        <v>198</v>
      </c>
      <c r="L33" s="235"/>
      <c r="M33" s="243"/>
      <c r="N33" s="247"/>
      <c r="O33" s="247"/>
      <c r="P33" s="52">
        <f>IF($E33="","",VLOOKUP($E33,'[2]Prep Sorteo'!$A$7:$M$71,10,FALSE))</f>
      </c>
      <c r="Q33" s="52" t="e">
        <f>jugador($F33)</f>
        <v>#NAME?</v>
      </c>
    </row>
    <row r="34" spans="1:17" s="106" customFormat="1" ht="9" customHeight="1">
      <c r="A34" s="229"/>
      <c r="B34" s="230"/>
      <c r="C34" s="231"/>
      <c r="D34" s="231"/>
      <c r="E34" s="232"/>
      <c r="F34" s="233"/>
      <c r="G34" s="234" t="s">
        <v>84</v>
      </c>
      <c r="H34" s="235" t="e">
        <f>IF(G34=Q33,B33,B35)</f>
        <v>#NAME?</v>
      </c>
      <c r="I34" s="243"/>
      <c r="J34" s="235"/>
      <c r="K34" s="244"/>
      <c r="L34" s="235"/>
      <c r="M34" s="243"/>
      <c r="N34" s="247"/>
      <c r="O34" s="247"/>
      <c r="P34" s="64"/>
      <c r="Q34" s="247"/>
    </row>
    <row r="35" spans="1:17" s="106" customFormat="1" ht="9" customHeight="1">
      <c r="A35" s="229">
        <v>14</v>
      </c>
      <c r="B35" s="160">
        <f>IF($E35="","",VLOOKUP($E35,'[2]Prep Sorteo'!$A$7:$M$70,4,FALSE))</f>
        <v>5914553</v>
      </c>
      <c r="C35" s="161">
        <f>IF($E35="","",VLOOKUP($E35,'[2]Prep Sorteo'!$A$7:$M$70,9,FALSE))</f>
        <v>3928</v>
      </c>
      <c r="D35" s="161">
        <f>IF($E35="","",VLOOKUP($E35,'[2]Prep Sorteo'!$A$7:$M$70,11,FALSE))</f>
        <v>0</v>
      </c>
      <c r="E35" s="162">
        <v>5</v>
      </c>
      <c r="F35" s="177" t="str">
        <f>IF(ISBLANK($E35),"Bye",IF(VLOOKUP($E35,'[2]Prep Sorteo'!$A$7:$M$70,2,FALSE)="ZZZ","",CONCATENATE(VLOOKUP($E35,'[2]Prep Sorteo'!$A$7:$M$70,2,FALSE),", ",VLOOKUP($E35,'[2]Prep Sorteo'!$A$7:$M$70,3,FALSE))))</f>
        <v>FONS TORRES, JUAN MIQUE</v>
      </c>
      <c r="G35" s="237"/>
      <c r="H35" s="235"/>
      <c r="I35" s="240" t="str">
        <f>I28</f>
        <v>DHEUR Y.</v>
      </c>
      <c r="J35" s="235"/>
      <c r="K35" s="244"/>
      <c r="L35" s="235"/>
      <c r="M35" s="243"/>
      <c r="N35" s="247"/>
      <c r="O35" s="247"/>
      <c r="P35" s="52">
        <f>IF($E35="","",VLOOKUP($E35,'[2]Prep Sorteo'!$A$7:$M$71,10,FALSE))</f>
        <v>79</v>
      </c>
      <c r="Q35" s="52" t="e">
        <f>jugador($F35)</f>
        <v>#NAME?</v>
      </c>
    </row>
    <row r="36" spans="1:17" s="106" customFormat="1" ht="9" customHeight="1">
      <c r="A36" s="229"/>
      <c r="B36" s="230"/>
      <c r="C36" s="231"/>
      <c r="D36" s="231"/>
      <c r="E36" s="232"/>
      <c r="F36" s="238"/>
      <c r="G36" s="239"/>
      <c r="H36" s="235"/>
      <c r="I36" s="242" t="s">
        <v>84</v>
      </c>
      <c r="J36" s="235" t="e">
        <f>IF(I36=G34,H34,H38)</f>
        <v>#NAME?</v>
      </c>
      <c r="K36" s="244"/>
      <c r="L36" s="235"/>
      <c r="M36" s="243"/>
      <c r="N36" s="247"/>
      <c r="O36" s="247"/>
      <c r="P36" s="64"/>
      <c r="Q36" s="247"/>
    </row>
    <row r="37" spans="1:17" s="106" customFormat="1" ht="9" customHeight="1">
      <c r="A37" s="229">
        <v>15</v>
      </c>
      <c r="B37" s="160">
        <f>IF($E37="","",VLOOKUP($E37,'[2]Prep Sorteo'!$A$7:$M$70,4,FALSE))</f>
        <v>5943940</v>
      </c>
      <c r="C37" s="161">
        <f>IF($E37="","",VLOOKUP($E37,'[2]Prep Sorteo'!$A$7:$M$70,9,FALSE))</f>
        <v>9539</v>
      </c>
      <c r="D37" s="161">
        <f>IF($E37="","",VLOOKUP($E37,'[2]Prep Sorteo'!$A$7:$M$70,11,FALSE))</f>
        <v>0</v>
      </c>
      <c r="E37" s="162">
        <v>19</v>
      </c>
      <c r="F37" s="163" t="str">
        <f>IF(ISBLANK($E37),"Bye",IF(VLOOKUP($E37,'[2]Prep Sorteo'!$A$7:$M$70,2,FALSE)="ZZZ","",CONCATENATE(VLOOKUP($E37,'[2]Prep Sorteo'!$A$7:$M$70,2,FALSE),", ",VLOOKUP($E37,'[2]Prep Sorteo'!$A$7:$M$70,3,FALSE))))</f>
        <v>GARCIA LOZANO, PEDRO</v>
      </c>
      <c r="G37" s="240" t="str">
        <f>G34</f>
        <v>FONS J.</v>
      </c>
      <c r="H37" s="235"/>
      <c r="I37" s="244" t="s">
        <v>142</v>
      </c>
      <c r="J37" s="235"/>
      <c r="K37" s="244"/>
      <c r="L37" s="235"/>
      <c r="M37" s="243"/>
      <c r="N37" s="247"/>
      <c r="O37" s="247"/>
      <c r="P37" s="52">
        <f>IF($E37="","",VLOOKUP($E37,'[2]Prep Sorteo'!$A$7:$M$71,10,FALSE))</f>
        <v>17</v>
      </c>
      <c r="Q37" s="52" t="e">
        <f>jugador($F37)</f>
        <v>#NAME?</v>
      </c>
    </row>
    <row r="38" spans="1:17" s="106" customFormat="1" ht="9" customHeight="1">
      <c r="A38" s="229"/>
      <c r="B38" s="230"/>
      <c r="C38" s="231"/>
      <c r="D38" s="231"/>
      <c r="E38" s="232"/>
      <c r="F38" s="233"/>
      <c r="G38" s="316" t="s">
        <v>144</v>
      </c>
      <c r="H38" s="235" t="e">
        <f>IF(#REF!=Q37,B37,B39)</f>
        <v>#REF!</v>
      </c>
      <c r="I38" s="245"/>
      <c r="J38" s="235"/>
      <c r="K38" s="244"/>
      <c r="L38" s="235"/>
      <c r="M38" s="243"/>
      <c r="N38" s="247"/>
      <c r="O38" s="247"/>
      <c r="P38" s="64"/>
      <c r="Q38" s="247"/>
    </row>
    <row r="39" spans="1:17" s="106" customFormat="1" ht="9" customHeight="1">
      <c r="A39" s="229">
        <v>16</v>
      </c>
      <c r="B39" s="160">
        <f>IF($E39="","",VLOOKUP($E39,'[2]Prep Sorteo'!$A$7:$M$70,4,FALSE))</f>
        <v>5901394</v>
      </c>
      <c r="C39" s="161">
        <f>IF($E39="","",VLOOKUP($E39,'[2]Prep Sorteo'!$A$7:$M$70,9,FALSE))</f>
        <v>9809</v>
      </c>
      <c r="D39" s="161">
        <f>IF($E39="","",VLOOKUP($E39,'[2]Prep Sorteo'!$A$7:$M$70,11,FALSE))</f>
        <v>0</v>
      </c>
      <c r="E39" s="162">
        <v>20</v>
      </c>
      <c r="F39" s="177" t="str">
        <f>IF(ISBLANK($E39),"Bye",IF(VLOOKUP($E39,'[2]Prep Sorteo'!$A$7:$M$70,2,FALSE)="ZZZ","",CONCATENATE(VLOOKUP($E39,'[2]Prep Sorteo'!$A$7:$M$70,2,FALSE),", ",VLOOKUP($E39,'[2]Prep Sorteo'!$A$7:$M$70,3,FALSE))))</f>
        <v>ESPINOZA DIAZ, RAFAEL</v>
      </c>
      <c r="G39" s="236" t="s">
        <v>117</v>
      </c>
      <c r="H39" s="235"/>
      <c r="I39" s="244"/>
      <c r="J39" s="235"/>
      <c r="K39" s="249"/>
      <c r="L39" s="235"/>
      <c r="M39" s="243"/>
      <c r="N39" s="247"/>
      <c r="O39" s="247"/>
      <c r="P39" s="52">
        <f>IF($E39="","",VLOOKUP($E39,'[2]Prep Sorteo'!$A$7:$M$71,10,FALSE))</f>
        <v>16</v>
      </c>
      <c r="Q39" s="52" t="e">
        <f>jugador($F39)</f>
        <v>#NAME?</v>
      </c>
    </row>
    <row r="40" spans="1:17" s="106" customFormat="1" ht="9" customHeight="1">
      <c r="A40" s="229"/>
      <c r="B40" s="230"/>
      <c r="C40" s="231"/>
      <c r="D40" s="231"/>
      <c r="E40" s="246"/>
      <c r="F40" s="238"/>
      <c r="G40" s="236"/>
      <c r="H40" s="235"/>
      <c r="I40" s="244"/>
      <c r="J40" s="235"/>
      <c r="K40" s="250" t="str">
        <f>IF(G6="Femenino","Campeona :","Campeón :")</f>
        <v>Campeón :</v>
      </c>
      <c r="L40" s="251"/>
      <c r="M40" s="242" t="s">
        <v>89</v>
      </c>
      <c r="N40" s="247"/>
      <c r="O40" s="92" t="e">
        <f>IF(M40=M24,N24,N56)</f>
        <v>#NAME?</v>
      </c>
      <c r="P40" s="64"/>
      <c r="Q40" s="247"/>
    </row>
    <row r="41" spans="1:17" s="106" customFormat="1" ht="9" customHeight="1">
      <c r="A41" s="229">
        <v>17</v>
      </c>
      <c r="B41" s="160">
        <f>IF($E41="","",VLOOKUP($E41,'[2]Prep Sorteo'!$A$7:$M$70,4,FALSE))</f>
      </c>
      <c r="C41" s="161">
        <f>IF($E41="","",VLOOKUP($E41,'[2]Prep Sorteo'!$A$7:$M$70,9,FALSE))</f>
      </c>
      <c r="D41" s="161">
        <f>IF($E41="","",VLOOKUP($E41,'[2]Prep Sorteo'!$A$7:$M$70,11,FALSE))</f>
      </c>
      <c r="E41" s="162"/>
      <c r="F41" s="163" t="str">
        <f>IF(ISBLANK($E41),"Bye",IF(VLOOKUP($E41,'[2]Prep Sorteo'!$A$7:$M$70,2,FALSE)="ZZZ","",CONCATENATE(VLOOKUP($E41,'[2]Prep Sorteo'!$A$7:$M$70,2,FALSE),", ",VLOOKUP($E41,'[2]Prep Sorteo'!$A$7:$M$70,3,FALSE))))</f>
        <v>Bye</v>
      </c>
      <c r="G41" s="236"/>
      <c r="H41" s="235"/>
      <c r="I41" s="244"/>
      <c r="J41" s="235"/>
      <c r="K41" s="244"/>
      <c r="L41" s="235"/>
      <c r="M41" s="243" t="s">
        <v>232</v>
      </c>
      <c r="N41" s="247"/>
      <c r="O41" s="247"/>
      <c r="P41" s="52">
        <f>IF($E41="","",VLOOKUP($E41,'[2]Prep Sorteo'!$A$7:$M$71,10,FALSE))</f>
      </c>
      <c r="Q41" s="52" t="e">
        <f>jugador($F41)</f>
        <v>#NAME?</v>
      </c>
    </row>
    <row r="42" spans="1:17" s="106" customFormat="1" ht="9" customHeight="1">
      <c r="A42" s="229"/>
      <c r="B42" s="230"/>
      <c r="C42" s="231"/>
      <c r="D42" s="231"/>
      <c r="E42" s="232"/>
      <c r="F42" s="233"/>
      <c r="G42" s="234" t="s">
        <v>85</v>
      </c>
      <c r="H42" s="235" t="e">
        <f>IF(G42=Q41,B41,B43)</f>
        <v>#NAME?</v>
      </c>
      <c r="I42" s="244"/>
      <c r="J42" s="235"/>
      <c r="K42" s="244"/>
      <c r="L42" s="235"/>
      <c r="M42" s="239"/>
      <c r="N42" s="247"/>
      <c r="O42" s="247"/>
      <c r="P42" s="64"/>
      <c r="Q42" s="247"/>
    </row>
    <row r="43" spans="1:17" s="106" customFormat="1" ht="9" customHeight="1">
      <c r="A43" s="229">
        <v>18</v>
      </c>
      <c r="B43" s="160">
        <f>IF($E43="","",VLOOKUP($E43,'[2]Prep Sorteo'!$A$7:$M$70,4,FALSE))</f>
        <v>5931911</v>
      </c>
      <c r="C43" s="161">
        <f>IF($E43="","",VLOOKUP($E43,'[2]Prep Sorteo'!$A$7:$M$70,9,FALSE))</f>
        <v>6282</v>
      </c>
      <c r="D43" s="161">
        <f>IF($E43="","",VLOOKUP($E43,'[2]Prep Sorteo'!$A$7:$M$70,11,FALSE))</f>
        <v>0</v>
      </c>
      <c r="E43" s="162">
        <v>12</v>
      </c>
      <c r="F43" s="177" t="str">
        <f>IF(ISBLANK($E43),"Bye",IF(VLOOKUP($E43,'[2]Prep Sorteo'!$A$7:$M$70,2,FALSE)="ZZZ","",CONCATENATE(VLOOKUP($E43,'[2]Prep Sorteo'!$A$7:$M$70,2,FALSE),", ",VLOOKUP($E43,'[2]Prep Sorteo'!$A$7:$M$70,3,FALSE))))</f>
        <v>PORTE SOLER, MARC</v>
      </c>
      <c r="G43" s="237"/>
      <c r="H43" s="235"/>
      <c r="I43" s="244"/>
      <c r="J43" s="235"/>
      <c r="K43" s="244"/>
      <c r="L43" s="235"/>
      <c r="M43" s="243"/>
      <c r="N43" s="247"/>
      <c r="O43" s="247"/>
      <c r="P43" s="52">
        <f>IF($E43="","",VLOOKUP($E43,'[2]Prep Sorteo'!$A$7:$M$71,10,FALSE))</f>
        <v>40</v>
      </c>
      <c r="Q43" s="52" t="e">
        <f>jugador($F43)</f>
        <v>#NAME?</v>
      </c>
    </row>
    <row r="44" spans="1:17" s="106" customFormat="1" ht="9" customHeight="1">
      <c r="A44" s="229"/>
      <c r="B44" s="230"/>
      <c r="C44" s="231"/>
      <c r="D44" s="231"/>
      <c r="E44" s="232"/>
      <c r="F44" s="238"/>
      <c r="G44" s="239"/>
      <c r="H44" s="235"/>
      <c r="I44" s="234" t="s">
        <v>86</v>
      </c>
      <c r="J44" s="235" t="e">
        <f>IF(I44=G42,H42,H46)</f>
        <v>#NAME?</v>
      </c>
      <c r="K44" s="244"/>
      <c r="L44" s="235"/>
      <c r="M44" s="243"/>
      <c r="N44" s="247"/>
      <c r="O44" s="247"/>
      <c r="P44" s="64"/>
      <c r="Q44" s="247"/>
    </row>
    <row r="45" spans="1:17" s="106" customFormat="1" ht="9" customHeight="1">
      <c r="A45" s="229">
        <v>19</v>
      </c>
      <c r="B45" s="160">
        <f>IF($E45="","",VLOOKUP($E45,'[2]Prep Sorteo'!$A$7:$M$70,4,FALSE))</f>
      </c>
      <c r="C45" s="161">
        <f>IF($E45="","",VLOOKUP($E45,'[2]Prep Sorteo'!$A$7:$M$70,9,FALSE))</f>
      </c>
      <c r="D45" s="161">
        <f>IF($E45="","",VLOOKUP($E45,'[2]Prep Sorteo'!$A$7:$M$70,11,FALSE))</f>
      </c>
      <c r="E45" s="162"/>
      <c r="F45" s="163" t="str">
        <f>IF(ISBLANK($E45),"Bye",IF(VLOOKUP($E45,'[2]Prep Sorteo'!$A$7:$M$70,2,FALSE)="ZZZ","",CONCATENATE(VLOOKUP($E45,'[2]Prep Sorteo'!$A$7:$M$70,2,FALSE),", ",VLOOKUP($E45,'[2]Prep Sorteo'!$A$7:$M$70,3,FALSE))))</f>
        <v>Bye</v>
      </c>
      <c r="G45" s="240" t="str">
        <f>G42</f>
        <v>PORTE M.</v>
      </c>
      <c r="H45" s="235"/>
      <c r="I45" s="237" t="s">
        <v>115</v>
      </c>
      <c r="J45" s="235"/>
      <c r="K45" s="244"/>
      <c r="L45" s="235"/>
      <c r="M45" s="243"/>
      <c r="N45" s="247"/>
      <c r="O45" s="247"/>
      <c r="P45" s="52">
        <f>IF($E45="","",VLOOKUP($E45,'[2]Prep Sorteo'!$A$7:$M$71,10,FALSE))</f>
      </c>
      <c r="Q45" s="52" t="e">
        <f>jugador($F45)</f>
        <v>#NAME?</v>
      </c>
    </row>
    <row r="46" spans="1:17" s="106" customFormat="1" ht="9" customHeight="1">
      <c r="A46" s="229"/>
      <c r="B46" s="241"/>
      <c r="C46" s="231"/>
      <c r="D46" s="231"/>
      <c r="E46" s="232"/>
      <c r="F46" s="233"/>
      <c r="G46" s="242" t="s">
        <v>86</v>
      </c>
      <c r="H46" s="235" t="e">
        <f>IF(G46=Q45,B45,B47)</f>
        <v>#NAME?</v>
      </c>
      <c r="I46" s="239"/>
      <c r="J46" s="235"/>
      <c r="K46" s="244"/>
      <c r="L46" s="235"/>
      <c r="M46" s="243"/>
      <c r="N46" s="247"/>
      <c r="O46" s="247"/>
      <c r="P46" s="64"/>
      <c r="Q46" s="247"/>
    </row>
    <row r="47" spans="1:17" s="106" customFormat="1" ht="9" customHeight="1">
      <c r="A47" s="229">
        <v>20</v>
      </c>
      <c r="B47" s="160">
        <f>IF($E47="","",VLOOKUP($E47,'[2]Prep Sorteo'!$A$7:$M$70,4,FALSE))</f>
        <v>5928265</v>
      </c>
      <c r="C47" s="161">
        <f>IF($E47="","",VLOOKUP($E47,'[2]Prep Sorteo'!$A$7:$M$70,9,FALSE))</f>
        <v>7731</v>
      </c>
      <c r="D47" s="161">
        <f>IF($E47="","",VLOOKUP($E47,'[2]Prep Sorteo'!$A$7:$M$70,11,FALSE))</f>
        <v>0</v>
      </c>
      <c r="E47" s="162">
        <v>16</v>
      </c>
      <c r="F47" s="177" t="str">
        <f>IF(ISBLANK($E47),"Bye",IF(VLOOKUP($E47,'[2]Prep Sorteo'!$A$7:$M$70,2,FALSE)="ZZZ","",CONCATENATE(VLOOKUP($E47,'[2]Prep Sorteo'!$A$7:$M$70,2,FALSE),", ",VLOOKUP($E47,'[2]Prep Sorteo'!$A$7:$M$70,3,FALSE))))</f>
        <v>ALBERTI GAMBOA, MIQUEL</v>
      </c>
      <c r="G47" s="236"/>
      <c r="H47" s="235"/>
      <c r="I47" s="243"/>
      <c r="J47" s="235"/>
      <c r="K47" s="244"/>
      <c r="L47" s="235"/>
      <c r="M47" s="243"/>
      <c r="N47" s="247"/>
      <c r="O47" s="247"/>
      <c r="P47" s="52">
        <f>IF($E47="","",VLOOKUP($E47,'[2]Prep Sorteo'!$A$7:$M$71,10,FALSE))</f>
        <v>27</v>
      </c>
      <c r="Q47" s="52" t="e">
        <f>jugador($F47)</f>
        <v>#NAME?</v>
      </c>
    </row>
    <row r="48" spans="1:17" s="106" customFormat="1" ht="9" customHeight="1">
      <c r="A48" s="229"/>
      <c r="B48" s="230"/>
      <c r="C48" s="231"/>
      <c r="D48" s="231"/>
      <c r="E48" s="232"/>
      <c r="F48" s="238"/>
      <c r="G48" s="236"/>
      <c r="H48" s="235"/>
      <c r="I48" s="239"/>
      <c r="J48" s="235"/>
      <c r="K48" s="234" t="s">
        <v>87</v>
      </c>
      <c r="L48" s="235" t="e">
        <f>IF(K48=I44,J44,J52)</f>
        <v>#REF!</v>
      </c>
      <c r="M48" s="243"/>
      <c r="N48" s="247"/>
      <c r="O48" s="247"/>
      <c r="P48" s="64"/>
      <c r="Q48" s="247"/>
    </row>
    <row r="49" spans="1:17" s="106" customFormat="1" ht="9" customHeight="1">
      <c r="A49" s="229">
        <v>21</v>
      </c>
      <c r="B49" s="160">
        <f>IF($E49="","",VLOOKUP($E49,'[2]Prep Sorteo'!$A$7:$M$70,4,FALSE))</f>
        <v>5929346</v>
      </c>
      <c r="C49" s="161">
        <f>IF($E49="","",VLOOKUP($E49,'[2]Prep Sorteo'!$A$7:$M$70,9,FALSE))</f>
        <v>6998</v>
      </c>
      <c r="D49" s="161">
        <f>IF($E49="","",VLOOKUP($E49,'[2]Prep Sorteo'!$A$7:$M$70,11,FALSE))</f>
        <v>0</v>
      </c>
      <c r="E49" s="162">
        <v>15</v>
      </c>
      <c r="F49" s="163" t="str">
        <f>IF(ISBLANK($E49),"Bye",IF(VLOOKUP($E49,'[2]Prep Sorteo'!$A$7:$M$70,2,FALSE)="ZZZ","",CONCATENATE(VLOOKUP($E49,'[2]Prep Sorteo'!$A$7:$M$70,2,FALSE),", ",VLOOKUP($E49,'[2]Prep Sorteo'!$A$7:$M$70,3,FALSE))))</f>
        <v>MUÑOZ SBERT, JOAN</v>
      </c>
      <c r="G49" s="236"/>
      <c r="H49" s="235"/>
      <c r="I49" s="243"/>
      <c r="J49" s="235"/>
      <c r="K49" s="237" t="s">
        <v>121</v>
      </c>
      <c r="L49" s="235"/>
      <c r="M49" s="243"/>
      <c r="N49" s="247"/>
      <c r="O49" s="247"/>
      <c r="P49" s="52">
        <f>IF($E49="","",VLOOKUP($E49,'[2]Prep Sorteo'!$A$7:$M$71,10,FALSE))</f>
        <v>33</v>
      </c>
      <c r="Q49" s="52" t="e">
        <f>jugador($F49)</f>
        <v>#NAME?</v>
      </c>
    </row>
    <row r="50" spans="1:17" s="106" customFormat="1" ht="9" customHeight="1">
      <c r="A50" s="229"/>
      <c r="B50" s="230"/>
      <c r="C50" s="231"/>
      <c r="D50" s="231"/>
      <c r="E50" s="232"/>
      <c r="F50" s="233"/>
      <c r="G50" s="311" t="s">
        <v>145</v>
      </c>
      <c r="H50" s="235" t="e">
        <f>IF(#REF!=Q49,B49,B51)</f>
        <v>#REF!</v>
      </c>
      <c r="I50" s="243"/>
      <c r="J50" s="235"/>
      <c r="K50" s="243"/>
      <c r="L50" s="235"/>
      <c r="M50" s="243"/>
      <c r="N50" s="247"/>
      <c r="O50" s="247"/>
      <c r="P50" s="64"/>
      <c r="Q50" s="247"/>
    </row>
    <row r="51" spans="1:17" s="106" customFormat="1" ht="9" customHeight="1">
      <c r="A51" s="229">
        <v>22</v>
      </c>
      <c r="B51" s="160">
        <f>IF($E51="","",VLOOKUP($E51,'[2]Prep Sorteo'!$A$7:$M$70,4,FALSE))</f>
        <v>5928215</v>
      </c>
      <c r="C51" s="161">
        <f>IF($E51="","",VLOOKUP($E51,'[2]Prep Sorteo'!$A$7:$M$70,9,FALSE))</f>
        <v>8713</v>
      </c>
      <c r="D51" s="161">
        <f>IF($E51="","",VLOOKUP($E51,'[2]Prep Sorteo'!$A$7:$M$70,11,FALSE))</f>
        <v>0</v>
      </c>
      <c r="E51" s="162">
        <v>17</v>
      </c>
      <c r="F51" s="177" t="str">
        <f>IF(ISBLANK($E51),"Bye",IF(VLOOKUP($E51,'[2]Prep Sorteo'!$A$7:$M$70,2,FALSE)="ZZZ","",CONCATENATE(VLOOKUP($E51,'[2]Prep Sorteo'!$A$7:$M$70,2,FALSE),", ",VLOOKUP($E51,'[2]Prep Sorteo'!$A$7:$M$70,3,FALSE))))</f>
        <v>GATTI TASCON, VICTOR</v>
      </c>
      <c r="G51" s="237" t="s">
        <v>121</v>
      </c>
      <c r="H51" s="235"/>
      <c r="I51" s="240" t="str">
        <f>I44</f>
        <v>ALBERTI M.</v>
      </c>
      <c r="J51" s="235"/>
      <c r="K51" s="243"/>
      <c r="L51" s="235"/>
      <c r="M51" s="243"/>
      <c r="N51" s="247"/>
      <c r="O51" s="247"/>
      <c r="P51" s="52">
        <f>IF($E51="","",VLOOKUP($E51,'[2]Prep Sorteo'!$A$7:$M$71,10,FALSE))</f>
        <v>21</v>
      </c>
      <c r="Q51" s="52" t="e">
        <f>jugador($F51)</f>
        <v>#NAME?</v>
      </c>
    </row>
    <row r="52" spans="1:17" s="106" customFormat="1" ht="9" customHeight="1">
      <c r="A52" s="229"/>
      <c r="B52" s="230"/>
      <c r="C52" s="231"/>
      <c r="D52" s="231"/>
      <c r="E52" s="232"/>
      <c r="F52" s="238"/>
      <c r="G52" s="239"/>
      <c r="H52" s="235"/>
      <c r="I52" s="242" t="s">
        <v>87</v>
      </c>
      <c r="J52" s="235" t="e">
        <f>IF(I52=#REF!,H50,H54)</f>
        <v>#REF!</v>
      </c>
      <c r="K52" s="243"/>
      <c r="L52" s="235"/>
      <c r="M52" s="243"/>
      <c r="N52" s="247"/>
      <c r="O52" s="247"/>
      <c r="P52" s="64"/>
      <c r="Q52" s="247"/>
    </row>
    <row r="53" spans="1:17" s="106" customFormat="1" ht="9" customHeight="1">
      <c r="A53" s="229">
        <v>23</v>
      </c>
      <c r="B53" s="160">
        <f>IF($E53="","",VLOOKUP($E53,'[2]Prep Sorteo'!$A$7:$M$70,4,FALSE))</f>
      </c>
      <c r="C53" s="161">
        <f>IF($E53="","",VLOOKUP($E53,'[2]Prep Sorteo'!$A$7:$M$70,9,FALSE))</f>
      </c>
      <c r="D53" s="161">
        <f>IF($E53="","",VLOOKUP($E53,'[2]Prep Sorteo'!$A$7:$M$70,11,FALSE))</f>
      </c>
      <c r="E53" s="162"/>
      <c r="F53" s="163" t="str">
        <f>IF(ISBLANK($E53),"Bye",IF(VLOOKUP($E53,'[2]Prep Sorteo'!$A$7:$M$70,2,FALSE)="ZZZ","",CONCATENATE(VLOOKUP($E53,'[2]Prep Sorteo'!$A$7:$M$70,2,FALSE),", ",VLOOKUP($E53,'[2]Prep Sorteo'!$A$7:$M$70,3,FALSE))))</f>
        <v>Bye</v>
      </c>
      <c r="G53" s="240" t="e">
        <f>#REF!</f>
        <v>#REF!</v>
      </c>
      <c r="H53" s="235"/>
      <c r="I53" s="244" t="s">
        <v>146</v>
      </c>
      <c r="J53" s="235"/>
      <c r="K53" s="243"/>
      <c r="L53" s="235"/>
      <c r="M53" s="243"/>
      <c r="N53" s="247"/>
      <c r="O53" s="247"/>
      <c r="P53" s="52">
        <f>IF($E53="","",VLOOKUP($E53,'[2]Prep Sorteo'!$A$7:$M$71,10,FALSE))</f>
      </c>
      <c r="Q53" s="52" t="e">
        <f>jugador($F53)</f>
        <v>#NAME?</v>
      </c>
    </row>
    <row r="54" spans="1:17" s="106" customFormat="1" ht="9" customHeight="1">
      <c r="A54" s="229"/>
      <c r="B54" s="230"/>
      <c r="C54" s="231"/>
      <c r="D54" s="231"/>
      <c r="E54" s="232"/>
      <c r="F54" s="233"/>
      <c r="G54" s="242" t="s">
        <v>87</v>
      </c>
      <c r="H54" s="235" t="e">
        <f>IF(G54=Q53,B53,B55)</f>
        <v>#NAME?</v>
      </c>
      <c r="I54" s="245"/>
      <c r="J54" s="235"/>
      <c r="K54" s="243"/>
      <c r="L54" s="235"/>
      <c r="M54" s="243"/>
      <c r="N54" s="247"/>
      <c r="O54" s="247"/>
      <c r="P54" s="64"/>
      <c r="Q54" s="247"/>
    </row>
    <row r="55" spans="1:17" s="106" customFormat="1" ht="9" customHeight="1">
      <c r="A55" s="227">
        <v>24</v>
      </c>
      <c r="B55" s="160">
        <f>IF($E55="","",VLOOKUP($E55,'[2]Prep Sorteo'!$A$7:$M$70,4,FALSE))</f>
        <v>5902722</v>
      </c>
      <c r="C55" s="161">
        <f>IF($E55="","",VLOOKUP($E55,'[2]Prep Sorteo'!$A$7:$M$70,9,FALSE))</f>
        <v>3645</v>
      </c>
      <c r="D55" s="161">
        <f>IF($E55="","",VLOOKUP($E55,'[2]Prep Sorteo'!$A$7:$M$70,11,FALSE))</f>
        <v>0</v>
      </c>
      <c r="E55" s="162">
        <v>4</v>
      </c>
      <c r="F55" s="177" t="str">
        <f>IF(ISBLANK($E55),"Bye",IF(VLOOKUP($E55,'[2]Prep Sorteo'!$A$7:$M$70,2,FALSE)="ZZZ","",CONCATENATE(VLOOKUP($E55,'[2]Prep Sorteo'!$A$7:$M$70,2,FALSE),", ",VLOOKUP($E55,'[2]Prep Sorteo'!$A$7:$M$70,3,FALSE))))</f>
        <v>PASCUAL BOSCH, ANDREU</v>
      </c>
      <c r="G55" s="236"/>
      <c r="H55" s="235"/>
      <c r="I55" s="244"/>
      <c r="J55" s="235"/>
      <c r="K55" s="243"/>
      <c r="L55" s="235"/>
      <c r="M55" s="240" t="str">
        <f>M24</f>
        <v>FONS J.</v>
      </c>
      <c r="N55" s="247"/>
      <c r="O55" s="247"/>
      <c r="P55" s="52">
        <f>IF($E55="","",VLOOKUP($E55,'[2]Prep Sorteo'!$A$7:$M$71,10,FALSE))</f>
        <v>87</v>
      </c>
      <c r="Q55" s="52" t="e">
        <f>jugador($F55)</f>
        <v>#NAME?</v>
      </c>
    </row>
    <row r="56" spans="1:17" s="106" customFormat="1" ht="9" customHeight="1">
      <c r="A56" s="229"/>
      <c r="B56" s="230"/>
      <c r="C56" s="231"/>
      <c r="D56" s="231"/>
      <c r="E56" s="246"/>
      <c r="F56" s="238"/>
      <c r="G56" s="236"/>
      <c r="H56" s="235"/>
      <c r="I56" s="244"/>
      <c r="J56" s="235"/>
      <c r="K56" s="239"/>
      <c r="L56" s="235"/>
      <c r="M56" s="242" t="s">
        <v>89</v>
      </c>
      <c r="N56" s="92" t="e">
        <f>IF(M56=K48,L48,L64)</f>
        <v>#NAME?</v>
      </c>
      <c r="O56" s="247"/>
      <c r="P56" s="194"/>
      <c r="Q56" s="247"/>
    </row>
    <row r="57" spans="1:17" s="106" customFormat="1" ht="9" customHeight="1">
      <c r="A57" s="229">
        <v>25</v>
      </c>
      <c r="B57" s="160">
        <f>IF($E57="","",VLOOKUP($E57,'[2]Prep Sorteo'!$A$7:$M$70,4,FALSE))</f>
      </c>
      <c r="C57" s="161">
        <f>IF($E57="","",VLOOKUP($E57,'[2]Prep Sorteo'!$A$7:$M$70,9,FALSE))</f>
      </c>
      <c r="D57" s="161">
        <f>IF($E57="","",VLOOKUP($E57,'[2]Prep Sorteo'!$A$7:$M$70,11,FALSE))</f>
      </c>
      <c r="E57" s="162"/>
      <c r="F57" s="163" t="str">
        <f>IF(ISBLANK($E57),"Bye",IF(VLOOKUP($E57,'[2]Prep Sorteo'!$A$7:$M$70,2,FALSE)="ZZZ","",CONCATENATE(VLOOKUP($E57,'[2]Prep Sorteo'!$A$7:$M$70,2,FALSE),", ",VLOOKUP($E57,'[2]Prep Sorteo'!$A$7:$M$70,3,FALSE))))</f>
        <v>Bye</v>
      </c>
      <c r="G57" s="236"/>
      <c r="H57" s="235"/>
      <c r="I57" s="244"/>
      <c r="J57" s="235"/>
      <c r="K57" s="243"/>
      <c r="L57" s="235"/>
      <c r="M57" s="236" t="s">
        <v>168</v>
      </c>
      <c r="P57" s="52">
        <f>IF($E57="","",VLOOKUP($E57,'[2]Prep Sorteo'!$A$7:$M$71,10,FALSE))</f>
      </c>
      <c r="Q57" s="52" t="e">
        <f>jugador($F57)</f>
        <v>#NAME?</v>
      </c>
    </row>
    <row r="58" spans="1:17" s="106" customFormat="1" ht="9" customHeight="1">
      <c r="A58" s="229"/>
      <c r="B58" s="230"/>
      <c r="C58" s="231"/>
      <c r="D58" s="231"/>
      <c r="E58" s="232"/>
      <c r="F58" s="233"/>
      <c r="G58" s="234" t="s">
        <v>88</v>
      </c>
      <c r="H58" s="235" t="e">
        <f>IF(G58=Q57,B57,B59)</f>
        <v>#NAME?</v>
      </c>
      <c r="I58" s="244"/>
      <c r="J58" s="235"/>
      <c r="K58" s="243"/>
      <c r="L58" s="235"/>
      <c r="M58" s="236"/>
      <c r="P58" s="64"/>
      <c r="Q58" s="247"/>
    </row>
    <row r="59" spans="1:17" s="106" customFormat="1" ht="9" customHeight="1">
      <c r="A59" s="229">
        <v>26</v>
      </c>
      <c r="B59" s="160">
        <f>IF($E59="","",VLOOKUP($E59,'[2]Prep Sorteo'!$A$7:$M$70,4,FALSE))</f>
        <v>5946788</v>
      </c>
      <c r="C59" s="161">
        <f>IF($E59="","",VLOOKUP($E59,'[2]Prep Sorteo'!$A$7:$M$70,9,FALSE))</f>
        <v>5378</v>
      </c>
      <c r="D59" s="161">
        <f>IF($E59="","",VLOOKUP($E59,'[2]Prep Sorteo'!$A$7:$M$70,11,FALSE))</f>
        <v>0</v>
      </c>
      <c r="E59" s="162">
        <v>8</v>
      </c>
      <c r="F59" s="177" t="str">
        <f>IF(ISBLANK($E59),"Bye",IF(VLOOKUP($E59,'[2]Prep Sorteo'!$A$7:$M$70,2,FALSE)="ZZZ","",CONCATENATE(VLOOKUP($E59,'[2]Prep Sorteo'!$A$7:$M$70,2,FALSE),", ",VLOOKUP($E59,'[2]Prep Sorteo'!$A$7:$M$70,3,FALSE))))</f>
        <v>CARRILLO PRADILLOS, MARCOS</v>
      </c>
      <c r="G59" s="237"/>
      <c r="H59" s="235"/>
      <c r="I59" s="244"/>
      <c r="J59" s="235"/>
      <c r="K59" s="243"/>
      <c r="L59" s="235"/>
      <c r="M59" s="236"/>
      <c r="P59" s="52">
        <f>IF($E59="","",VLOOKUP($E59,'[2]Prep Sorteo'!$A$7:$M$71,10,FALSE))</f>
        <v>51</v>
      </c>
      <c r="Q59" s="52" t="e">
        <f>jugador($F59)</f>
        <v>#NAME?</v>
      </c>
    </row>
    <row r="60" spans="1:17" s="106" customFormat="1" ht="9" customHeight="1">
      <c r="A60" s="229"/>
      <c r="B60" s="230"/>
      <c r="C60" s="231"/>
      <c r="D60" s="231"/>
      <c r="E60" s="232"/>
      <c r="F60" s="238"/>
      <c r="G60" s="239"/>
      <c r="H60" s="235"/>
      <c r="I60" s="234" t="s">
        <v>89</v>
      </c>
      <c r="J60" s="235" t="e">
        <f>IF(I60=G58,H58,H62)</f>
        <v>#NAME?</v>
      </c>
      <c r="K60" s="243"/>
      <c r="L60" s="235"/>
      <c r="M60" s="236"/>
      <c r="P60" s="64"/>
      <c r="Q60" s="247"/>
    </row>
    <row r="61" spans="1:17" s="106" customFormat="1" ht="9" customHeight="1">
      <c r="A61" s="229">
        <v>27</v>
      </c>
      <c r="B61" s="160">
        <f>IF($E61="","",VLOOKUP($E61,'[2]Prep Sorteo'!$A$7:$M$70,4,FALSE))</f>
        <v>5935260</v>
      </c>
      <c r="C61" s="161">
        <f>IF($E61="","",VLOOKUP($E61,'[2]Prep Sorteo'!$A$7:$M$70,9,FALSE))</f>
        <v>4004</v>
      </c>
      <c r="D61" s="161">
        <f>IF($E61="","",VLOOKUP($E61,'[2]Prep Sorteo'!$A$7:$M$70,11,FALSE))</f>
        <v>0</v>
      </c>
      <c r="E61" s="162">
        <v>6</v>
      </c>
      <c r="F61" s="163" t="str">
        <f>IF(ISBLANK($E61),"Bye",IF(VLOOKUP($E61,'[2]Prep Sorteo'!$A$7:$M$70,2,FALSE)="ZZZ","",CONCATENATE(VLOOKUP($E61,'[2]Prep Sorteo'!$A$7:$M$70,2,FALSE),", ",VLOOKUP($E61,'[2]Prep Sorteo'!$A$7:$M$70,3,FALSE))))</f>
        <v>MELERO BLEDA, ALEJANDRO</v>
      </c>
      <c r="G61" s="240" t="str">
        <f>G58</f>
        <v>CARRILLO M.</v>
      </c>
      <c r="H61" s="235"/>
      <c r="I61" s="237" t="s">
        <v>115</v>
      </c>
      <c r="J61" s="235"/>
      <c r="K61" s="243"/>
      <c r="L61" s="235"/>
      <c r="M61" s="236"/>
      <c r="P61" s="52">
        <f>IF($E61="","",VLOOKUP($E61,'[2]Prep Sorteo'!$A$7:$M$71,10,FALSE))</f>
        <v>77</v>
      </c>
      <c r="Q61" s="52" t="e">
        <f>jugador($F61)</f>
        <v>#NAME?</v>
      </c>
    </row>
    <row r="62" spans="1:17" s="106" customFormat="1" ht="9" customHeight="1">
      <c r="A62" s="229"/>
      <c r="B62" s="241"/>
      <c r="C62" s="231"/>
      <c r="D62" s="231"/>
      <c r="E62" s="232"/>
      <c r="F62" s="233"/>
      <c r="G62" s="242" t="s">
        <v>89</v>
      </c>
      <c r="H62" s="235" t="e">
        <f>IF(G62=Q61,B61,B63)</f>
        <v>#NAME?</v>
      </c>
      <c r="I62" s="239"/>
      <c r="J62" s="235"/>
      <c r="K62" s="243"/>
      <c r="L62" s="235"/>
      <c r="M62" s="236"/>
      <c r="P62" s="64"/>
      <c r="Q62" s="247"/>
    </row>
    <row r="63" spans="1:17" s="106" customFormat="1" ht="9" customHeight="1">
      <c r="A63" s="229">
        <v>28</v>
      </c>
      <c r="B63" s="160">
        <f>IF($E63="","",VLOOKUP($E63,'[2]Prep Sorteo'!$A$7:$M$70,4,FALSE))</f>
      </c>
      <c r="C63" s="161">
        <f>IF($E63="","",VLOOKUP($E63,'[2]Prep Sorteo'!$A$7:$M$70,9,FALSE))</f>
      </c>
      <c r="D63" s="161">
        <f>IF($E63="","",VLOOKUP($E63,'[2]Prep Sorteo'!$A$7:$M$70,11,FALSE))</f>
      </c>
      <c r="E63" s="162"/>
      <c r="F63" s="177" t="str">
        <f>IF(ISBLANK($E63),"Bye",IF(VLOOKUP($E63,'[2]Prep Sorteo'!$A$7:$M$70,2,FALSE)="ZZZ","",CONCATENATE(VLOOKUP($E63,'[2]Prep Sorteo'!$A$7:$M$70,2,FALSE),", ",VLOOKUP($E63,'[2]Prep Sorteo'!$A$7:$M$70,3,FALSE))))</f>
        <v>Bye</v>
      </c>
      <c r="G63" s="236"/>
      <c r="H63" s="235"/>
      <c r="I63" s="243"/>
      <c r="J63" s="235"/>
      <c r="K63" s="240" t="str">
        <f>K48</f>
        <v>PASCUAL A.</v>
      </c>
      <c r="L63" s="235"/>
      <c r="M63" s="236"/>
      <c r="P63" s="52">
        <f>IF($E63="","",VLOOKUP($E63,'[2]Prep Sorteo'!$A$7:$M$71,10,FALSE))</f>
      </c>
      <c r="Q63" s="52" t="e">
        <f>jugador($F63)</f>
        <v>#NAME?</v>
      </c>
    </row>
    <row r="64" spans="1:17" s="106" customFormat="1" ht="9" customHeight="1">
      <c r="A64" s="229"/>
      <c r="B64" s="230"/>
      <c r="C64" s="231"/>
      <c r="D64" s="231"/>
      <c r="E64" s="232"/>
      <c r="F64" s="238"/>
      <c r="G64" s="236"/>
      <c r="H64" s="235"/>
      <c r="I64" s="239"/>
      <c r="J64" s="235"/>
      <c r="K64" s="242" t="s">
        <v>89</v>
      </c>
      <c r="L64" s="235" t="e">
        <f>IF(K64=I60,J60,J68)</f>
        <v>#NAME?</v>
      </c>
      <c r="M64" s="236"/>
      <c r="P64" s="64"/>
      <c r="Q64" s="247"/>
    </row>
    <row r="65" spans="1:17" s="106" customFormat="1" ht="9" customHeight="1">
      <c r="A65" s="229">
        <v>29</v>
      </c>
      <c r="B65" s="160">
        <f>IF($E65="","",VLOOKUP($E65,'[2]Prep Sorteo'!$A$7:$M$70,4,FALSE))</f>
        <v>5910387</v>
      </c>
      <c r="C65" s="161">
        <f>IF($E65="","",VLOOKUP($E65,'[2]Prep Sorteo'!$A$7:$M$70,9,FALSE))</f>
        <v>8916</v>
      </c>
      <c r="D65" s="161">
        <f>IF($E65="","",VLOOKUP($E65,'[2]Prep Sorteo'!$A$7:$M$70,11,FALSE))</f>
        <v>0</v>
      </c>
      <c r="E65" s="162">
        <v>18</v>
      </c>
      <c r="F65" s="163" t="str">
        <f>IF(ISBLANK($E65),"Bye",IF(VLOOKUP($E65,'[2]Prep Sorteo'!$A$7:$M$70,2,FALSE)="ZZZ","",CONCATENATE(VLOOKUP($E65,'[2]Prep Sorteo'!$A$7:$M$70,2,FALSE),", ",VLOOKUP($E65,'[2]Prep Sorteo'!$A$7:$M$70,3,FALSE))))</f>
        <v>CLADERA GARCIA, NOAH</v>
      </c>
      <c r="G65" s="236"/>
      <c r="H65" s="235"/>
      <c r="I65" s="243"/>
      <c r="J65" s="235"/>
      <c r="K65" s="244" t="s">
        <v>119</v>
      </c>
      <c r="L65" s="244"/>
      <c r="M65" s="236"/>
      <c r="P65" s="52">
        <f>IF($E65="","",VLOOKUP($E65,'[2]Prep Sorteo'!$A$7:$M$71,10,FALSE))</f>
        <v>20</v>
      </c>
      <c r="Q65" s="52" t="e">
        <f>jugador($F65)</f>
        <v>#NAME?</v>
      </c>
    </row>
    <row r="66" spans="1:17" s="106" customFormat="1" ht="9" customHeight="1">
      <c r="A66" s="229"/>
      <c r="B66" s="230"/>
      <c r="C66" s="231"/>
      <c r="D66" s="231"/>
      <c r="E66" s="232"/>
      <c r="F66" s="233"/>
      <c r="G66" s="311" t="s">
        <v>147</v>
      </c>
      <c r="H66" s="235" t="e">
        <f>IF(#REF!=Q65,B65,B67)</f>
        <v>#REF!</v>
      </c>
      <c r="I66" s="243"/>
      <c r="J66" s="235"/>
      <c r="K66" s="244"/>
      <c r="L66" s="244"/>
      <c r="M66" s="236"/>
      <c r="P66" s="64"/>
      <c r="Q66" s="247"/>
    </row>
    <row r="67" spans="1:17" s="106" customFormat="1" ht="9" customHeight="1">
      <c r="A67" s="229">
        <v>30</v>
      </c>
      <c r="B67" s="160">
        <f>IF($E67="","",VLOOKUP($E67,'[2]Prep Sorteo'!$A$7:$M$70,4,FALSE))</f>
        <v>5906948</v>
      </c>
      <c r="C67" s="161">
        <f>IF($E67="","",VLOOKUP($E67,'[2]Prep Sorteo'!$A$7:$M$70,9,FALSE))</f>
        <v>6476</v>
      </c>
      <c r="D67" s="161" t="str">
        <f>IF($E67="","",VLOOKUP($E67,'[2]Prep Sorteo'!$A$7:$M$70,11,FALSE))</f>
        <v>WC</v>
      </c>
      <c r="E67" s="162">
        <v>13</v>
      </c>
      <c r="F67" s="177" t="str">
        <f>IF(ISBLANK($E67),"Bye",IF(VLOOKUP($E67,'[2]Prep Sorteo'!$A$7:$M$70,2,FALSE)="ZZZ","",CONCATENATE(VLOOKUP($E67,'[2]Prep Sorteo'!$A$7:$M$70,2,FALSE),", ",VLOOKUP($E67,'[2]Prep Sorteo'!$A$7:$M$70,3,FALSE))))</f>
        <v>ALMAZAN VALIENTE, HUGO</v>
      </c>
      <c r="G67" s="237" t="s">
        <v>123</v>
      </c>
      <c r="H67" s="235"/>
      <c r="I67" s="240" t="str">
        <f>I60</f>
        <v>MELERO A.</v>
      </c>
      <c r="J67" s="235"/>
      <c r="K67" s="244"/>
      <c r="L67" s="244"/>
      <c r="M67" s="236"/>
      <c r="P67" s="52">
        <f>IF($E67="","",VLOOKUP($E67,'[2]Prep Sorteo'!$A$7:$M$71,10,FALSE))</f>
        <v>38</v>
      </c>
      <c r="Q67" s="52" t="e">
        <f>jugador($F67)</f>
        <v>#NAME?</v>
      </c>
    </row>
    <row r="68" spans="1:17" s="106" customFormat="1" ht="9" customHeight="1">
      <c r="A68" s="229"/>
      <c r="B68" s="230"/>
      <c r="C68" s="231"/>
      <c r="D68" s="231"/>
      <c r="E68" s="232"/>
      <c r="F68" s="238"/>
      <c r="G68" s="239"/>
      <c r="H68" s="235"/>
      <c r="I68" s="242" t="s">
        <v>90</v>
      </c>
      <c r="J68" s="235" t="e">
        <f>IF(I68=#REF!,H66,H70)</f>
        <v>#REF!</v>
      </c>
      <c r="K68" s="244"/>
      <c r="L68" s="244"/>
      <c r="M68" s="236"/>
      <c r="P68" s="64"/>
      <c r="Q68" s="247"/>
    </row>
    <row r="69" spans="1:17" s="106" customFormat="1" ht="9" customHeight="1">
      <c r="A69" s="229">
        <v>31</v>
      </c>
      <c r="B69" s="160">
        <f>IF($E69="","",VLOOKUP($E69,'[2]Prep Sorteo'!$A$7:$M$70,4,FALSE))</f>
      </c>
      <c r="C69" s="161">
        <f>IF($E69="","",VLOOKUP($E69,'[2]Prep Sorteo'!$A$7:$M$70,9,FALSE))</f>
      </c>
      <c r="D69" s="161">
        <f>IF($E69="","",VLOOKUP($E69,'[2]Prep Sorteo'!$A$7:$M$70,11,FALSE))</f>
      </c>
      <c r="E69" s="162"/>
      <c r="F69" s="163" t="str">
        <f>IF(ISBLANK($E69),"Bye",IF(VLOOKUP($E69,'[2]Prep Sorteo'!$A$7:$M$70,2,FALSE)="ZZZ","",CONCATENATE(VLOOKUP($E69,'[2]Prep Sorteo'!$A$7:$M$70,2,FALSE),", ",VLOOKUP($E69,'[2]Prep Sorteo'!$A$7:$M$70,3,FALSE))))</f>
        <v>Bye</v>
      </c>
      <c r="G69" s="240" t="e">
        <f>#REF!</f>
        <v>#REF!</v>
      </c>
      <c r="H69" s="235"/>
      <c r="I69" s="244" t="s">
        <v>121</v>
      </c>
      <c r="J69" s="244"/>
      <c r="K69" s="244"/>
      <c r="L69" s="244"/>
      <c r="M69" s="236"/>
      <c r="P69" s="52">
        <f>IF($E69="","",VLOOKUP($E69,'[2]Prep Sorteo'!$A$7:$M$71,10,FALSE))</f>
      </c>
      <c r="Q69" s="52" t="e">
        <f>jugador($F69)</f>
        <v>#NAME?</v>
      </c>
    </row>
    <row r="70" spans="1:17" s="106" customFormat="1" ht="9" customHeight="1">
      <c r="A70" s="229"/>
      <c r="B70" s="230"/>
      <c r="C70" s="231"/>
      <c r="D70" s="231"/>
      <c r="E70" s="232"/>
      <c r="F70" s="233"/>
      <c r="G70" s="242" t="s">
        <v>90</v>
      </c>
      <c r="H70" s="235" t="e">
        <f>IF(G70=Q69,B69,B71)</f>
        <v>#NAME?</v>
      </c>
      <c r="I70" s="245"/>
      <c r="J70" s="245"/>
      <c r="K70" s="244"/>
      <c r="L70" s="244"/>
      <c r="M70" s="236"/>
      <c r="P70" s="64"/>
      <c r="Q70" s="247"/>
    </row>
    <row r="71" spans="1:17" s="106" customFormat="1" ht="9" customHeight="1">
      <c r="A71" s="227">
        <v>32</v>
      </c>
      <c r="B71" s="160">
        <f>IF($E71="","",VLOOKUP($E71,'[2]Prep Sorteo'!$A$7:$M$70,4,FALSE))</f>
        <v>5906914</v>
      </c>
      <c r="C71" s="161">
        <f>IF($E71="","",VLOOKUP($E71,'[2]Prep Sorteo'!$A$7:$M$70,9,FALSE))</f>
        <v>2467</v>
      </c>
      <c r="D71" s="161">
        <f>IF($E71="","",VLOOKUP($E71,'[2]Prep Sorteo'!$A$7:$M$70,11,FALSE))</f>
        <v>0</v>
      </c>
      <c r="E71" s="162">
        <v>2</v>
      </c>
      <c r="F71" s="177" t="str">
        <f>IF(ISBLANK($E71),"Bye",IF(VLOOKUP($E71,'[2]Prep Sorteo'!$A$7:$M$70,2,FALSE)="ZZZ","",CONCATENATE(VLOOKUP($E71,'[2]Prep Sorteo'!$A$7:$M$70,2,FALSE),", ",VLOOKUP($E71,'[2]Prep Sorteo'!$A$7:$M$70,3,FALSE))))</f>
        <v>ATAUN VIADA, XAVIER</v>
      </c>
      <c r="G71" s="236"/>
      <c r="H71" s="236"/>
      <c r="I71" s="244"/>
      <c r="J71" s="244"/>
      <c r="K71" s="244"/>
      <c r="L71" s="244"/>
      <c r="M71" s="236"/>
      <c r="P71" s="52">
        <f>IF($E71="","",VLOOKUP($E71,'[2]Prep Sorteo'!$A$7:$M$71,10,FALSE))</f>
        <v>135</v>
      </c>
      <c r="Q71" s="52" t="e">
        <f>jugador($F71)</f>
        <v>#NAME?</v>
      </c>
    </row>
    <row r="72" spans="1:17" ht="9" customHeight="1" thickBot="1">
      <c r="A72" s="332" t="s">
        <v>39</v>
      </c>
      <c r="B72" s="332"/>
      <c r="C72" s="252"/>
      <c r="D72" s="252"/>
      <c r="E72" s="252"/>
      <c r="F72" s="252"/>
      <c r="G72" s="252"/>
      <c r="H72" s="252"/>
      <c r="I72" s="252"/>
      <c r="J72" s="252"/>
      <c r="K72" s="252"/>
      <c r="L72" s="252"/>
      <c r="M72" s="252"/>
      <c r="Q72" s="106"/>
    </row>
    <row r="73" spans="1:13" s="199" customFormat="1" ht="9" customHeight="1">
      <c r="A73" s="371" t="s">
        <v>40</v>
      </c>
      <c r="B73" s="372"/>
      <c r="C73" s="372"/>
      <c r="D73" s="373"/>
      <c r="E73" s="200" t="s">
        <v>41</v>
      </c>
      <c r="F73" s="201" t="s">
        <v>42</v>
      </c>
      <c r="G73" s="374" t="s">
        <v>43</v>
      </c>
      <c r="H73" s="375"/>
      <c r="I73" s="376"/>
      <c r="J73" s="202"/>
      <c r="K73" s="375" t="s">
        <v>44</v>
      </c>
      <c r="L73" s="375"/>
      <c r="M73" s="377"/>
    </row>
    <row r="74" spans="1:13" s="199" customFormat="1" ht="9" customHeight="1" thickBot="1">
      <c r="A74" s="378">
        <v>42312</v>
      </c>
      <c r="B74" s="379"/>
      <c r="C74" s="379"/>
      <c r="D74" s="380"/>
      <c r="E74" s="203">
        <v>1</v>
      </c>
      <c r="F74" s="114" t="str">
        <f>F9</f>
        <v>FRANCISCO SAMPEDRO, LUIS</v>
      </c>
      <c r="G74" s="381"/>
      <c r="H74" s="382"/>
      <c r="I74" s="383"/>
      <c r="J74" s="204"/>
      <c r="K74" s="382"/>
      <c r="L74" s="382"/>
      <c r="M74" s="384"/>
    </row>
    <row r="75" spans="1:13" s="199" customFormat="1" ht="9" customHeight="1">
      <c r="A75" s="385" t="s">
        <v>46</v>
      </c>
      <c r="B75" s="386"/>
      <c r="C75" s="386"/>
      <c r="D75" s="387"/>
      <c r="E75" s="205">
        <v>2</v>
      </c>
      <c r="F75" s="206" t="str">
        <f>F71</f>
        <v>ATAUN VIADA, XAVIER</v>
      </c>
      <c r="G75" s="381"/>
      <c r="H75" s="382"/>
      <c r="I75" s="383"/>
      <c r="J75" s="204"/>
      <c r="K75" s="382"/>
      <c r="L75" s="382"/>
      <c r="M75" s="384"/>
    </row>
    <row r="76" spans="1:13" s="199" customFormat="1" ht="9" customHeight="1" thickBot="1">
      <c r="A76" s="388" t="s">
        <v>48</v>
      </c>
      <c r="B76" s="389"/>
      <c r="C76" s="389"/>
      <c r="D76" s="390"/>
      <c r="E76" s="205">
        <v>3</v>
      </c>
      <c r="F76" s="206" t="str">
        <f>IF(E25=3,F25,IF(E55=3,F55,""))</f>
        <v>DHEUR DOS SANTOS, YERAI</v>
      </c>
      <c r="G76" s="381"/>
      <c r="H76" s="382"/>
      <c r="I76" s="383"/>
      <c r="J76" s="204"/>
      <c r="K76" s="382"/>
      <c r="L76" s="382"/>
      <c r="M76" s="384"/>
    </row>
    <row r="77" spans="1:13" s="199" customFormat="1" ht="9" customHeight="1">
      <c r="A77" s="371" t="s">
        <v>50</v>
      </c>
      <c r="B77" s="372"/>
      <c r="C77" s="372"/>
      <c r="D77" s="373"/>
      <c r="E77" s="205">
        <v>4</v>
      </c>
      <c r="F77" s="206" t="str">
        <f>IF(E25=4,F25,IF(E55=4,F55,""))</f>
        <v>PASCUAL BOSCH, ANDREU</v>
      </c>
      <c r="G77" s="381"/>
      <c r="H77" s="382"/>
      <c r="I77" s="383"/>
      <c r="J77" s="204"/>
      <c r="K77" s="382"/>
      <c r="L77" s="382"/>
      <c r="M77" s="384"/>
    </row>
    <row r="78" spans="1:13" s="199" customFormat="1" ht="9" customHeight="1" thickBot="1">
      <c r="A78" s="391"/>
      <c r="B78" s="392"/>
      <c r="C78" s="392"/>
      <c r="D78" s="393"/>
      <c r="E78" s="207">
        <v>5</v>
      </c>
      <c r="F78" s="208">
        <f>IF(E23=5,F23,IF(E39=5,F39,IF(E41=5,F41,IF(E57=5,F57,""))))</f>
      </c>
      <c r="G78" s="381"/>
      <c r="H78" s="382"/>
      <c r="I78" s="383"/>
      <c r="J78" s="204"/>
      <c r="K78" s="382"/>
      <c r="L78" s="382"/>
      <c r="M78" s="384"/>
    </row>
    <row r="79" spans="1:13" s="199" customFormat="1" ht="9" customHeight="1">
      <c r="A79" s="371" t="s">
        <v>51</v>
      </c>
      <c r="B79" s="372"/>
      <c r="C79" s="372"/>
      <c r="D79" s="373"/>
      <c r="E79" s="207">
        <v>6</v>
      </c>
      <c r="F79" s="208">
        <f>IF(E23=6,F23,IF(E39=6,F39,IF(E41=6,F41,IF(E57=6,F57,""))))</f>
      </c>
      <c r="G79" s="381"/>
      <c r="H79" s="382"/>
      <c r="I79" s="383"/>
      <c r="J79" s="204"/>
      <c r="K79" s="382"/>
      <c r="L79" s="382"/>
      <c r="M79" s="384"/>
    </row>
    <row r="80" spans="1:13" s="199" customFormat="1" ht="9" customHeight="1">
      <c r="A80" s="394" t="str">
        <f>K6</f>
        <v>PEP JORDI MATAS RAMIS</v>
      </c>
      <c r="B80" s="395"/>
      <c r="C80" s="395"/>
      <c r="D80" s="396"/>
      <c r="E80" s="207">
        <v>7</v>
      </c>
      <c r="F80" s="208">
        <f>IF(E23=7,F23,IF(E39=7,F39,IF(E41=7,F41,IF(E57=7,F57,""))))</f>
      </c>
      <c r="G80" s="381"/>
      <c r="H80" s="382"/>
      <c r="I80" s="383"/>
      <c r="J80" s="204"/>
      <c r="K80" s="382"/>
      <c r="L80" s="382"/>
      <c r="M80" s="384"/>
    </row>
    <row r="81" spans="1:13" s="199" customFormat="1" ht="9" customHeight="1" thickBot="1">
      <c r="A81" s="397">
        <f>('[2]Prep Torneo'!$E$7)</f>
        <v>3208825</v>
      </c>
      <c r="B81" s="398"/>
      <c r="C81" s="398"/>
      <c r="D81" s="399"/>
      <c r="E81" s="209">
        <v>8</v>
      </c>
      <c r="F81" s="210">
        <f>IF(E23=8,F23,IF(E39=8,F39,IF(E41=8,F41,IF(E57=8,F57,""))))</f>
      </c>
      <c r="G81" s="400"/>
      <c r="H81" s="401"/>
      <c r="I81" s="402"/>
      <c r="J81" s="211"/>
      <c r="K81" s="401"/>
      <c r="L81" s="401"/>
      <c r="M81" s="403"/>
    </row>
    <row r="82" spans="2:13" s="199" customFormat="1" ht="12.75">
      <c r="B82" s="212" t="s">
        <v>52</v>
      </c>
      <c r="F82" s="213"/>
      <c r="G82" s="213"/>
      <c r="H82" s="213"/>
      <c r="I82" s="214"/>
      <c r="J82" s="214"/>
      <c r="K82" s="404" t="s">
        <v>53</v>
      </c>
      <c r="L82" s="404"/>
      <c r="M82" s="404"/>
    </row>
    <row r="83" spans="6:13" s="199" customFormat="1" ht="12.75">
      <c r="F83" s="212" t="s">
        <v>54</v>
      </c>
      <c r="G83" s="405" t="s">
        <v>55</v>
      </c>
      <c r="H83" s="405"/>
      <c r="I83" s="405"/>
      <c r="J83" s="215"/>
      <c r="K83" s="213"/>
      <c r="L83" s="213"/>
      <c r="M83" s="214"/>
    </row>
    <row r="84" ht="12.75">
      <c r="K84" s="310">
        <v>42329</v>
      </c>
    </row>
    <row r="85" ht="12.75"/>
    <row r="87" ht="12.75"/>
    <row r="88" ht="12.75"/>
    <row r="89" ht="12.75"/>
  </sheetData>
  <sheetProtection password="CC8C" sheet="1" formatCells="0"/>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priority="4" dxfId="56" stopIfTrue="1">
      <formula>$M$9=8</formula>
    </cfRule>
  </conditionalFormatting>
  <conditionalFormatting sqref="E78:F81">
    <cfRule type="expression" priority="3" dxfId="58" stopIfTrue="1">
      <formula>$M$9&lt;5</formula>
    </cfRule>
  </conditionalFormatting>
  <conditionalFormatting sqref="F9:F71 B9:D71">
    <cfRule type="expression" priority="2" dxfId="56" stopIfTrue="1">
      <formula>AND($E9&lt;=$M$9,$E9&gt;0,$P9&gt;0,$D9&lt;&gt;"LL",$D9&lt;&gt;"Alt")</formula>
    </cfRule>
  </conditionalFormatting>
  <conditionalFormatting sqref="E9 E11 E13 E15 E17 E19 E21 E23 E25 E27 E29 E31 E33 E35 E37 E39 E41 E43 E45 E47 E49 E51 E53 E55 E57 E59 E61 E63 E65 E67 E69 E71">
    <cfRule type="expression" priority="1" dxfId="57" stopIfTrue="1">
      <formula>AND($E9&lt;=$M$9,$P9&gt;0,$D9&lt;&gt;"LL",$D9&lt;&gt;"Alt")</formula>
    </cfRule>
  </conditionalFormatting>
  <dataValidations count="5">
    <dataValidation type="list" allowBlank="1" showInputMessage="1" showErrorMessage="1" sqref="G70 G10 G62 G54 G22 G26 G30 G34 G58 G42 G46">
      <formula1>$Q69:$Q71</formula1>
    </dataValidation>
    <dataValidation type="list" allowBlank="1" showInputMessage="1" showErrorMessage="1" sqref="I68 I60 I52 I44 I28 I20 I12 I36">
      <formula1>$G69:$G70</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 type="list" allowBlank="1" showInputMessage="1" showErrorMessage="1" sqref="M40">
      <formula1>$M$55:$M$56</formula1>
    </dataValidation>
  </dataValidations>
  <printOptions horizontalCentered="1" verticalCentered="1"/>
  <pageMargins left="0" right="0" top="0" bottom="0" header="0" footer="0"/>
  <pageSetup fitToHeight="1" fitToWidth="1"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84"/>
  <sheetViews>
    <sheetView showGridLines="0" showZeros="0" zoomScalePageLayoutView="0" workbookViewId="0" topLeftCell="A1">
      <selection activeCell="A1" sqref="A1:M1"/>
    </sheetView>
  </sheetViews>
  <sheetFormatPr defaultColWidth="9.140625" defaultRowHeight="15"/>
  <cols>
    <col min="1" max="1" width="2.7109375" style="253" bestFit="1" customWidth="1"/>
    <col min="2" max="2" width="7.57421875" style="253" bestFit="1" customWidth="1"/>
    <col min="3" max="3" width="5.28125" style="253" customWidth="1"/>
    <col min="4" max="4" width="4.00390625" style="253" customWidth="1"/>
    <col min="5" max="5" width="2.8515625" style="253" customWidth="1"/>
    <col min="6" max="6" width="24.7109375" style="253" customWidth="1"/>
    <col min="7" max="7" width="13.7109375" style="253" customWidth="1"/>
    <col min="8" max="8" width="17.57421875" style="253" hidden="1" customWidth="1"/>
    <col min="9" max="9" width="13.7109375" style="253" customWidth="1"/>
    <col min="10" max="10" width="12.7109375" style="253" hidden="1" customWidth="1"/>
    <col min="11" max="11" width="13.7109375" style="253" customWidth="1"/>
    <col min="12" max="12" width="15.00390625" style="253" hidden="1" customWidth="1"/>
    <col min="13" max="13" width="13.7109375" style="253" customWidth="1"/>
    <col min="14" max="14" width="10.28125" style="253" hidden="1" customWidth="1"/>
    <col min="15" max="15" width="11.28125" style="253" hidden="1" customWidth="1"/>
    <col min="16" max="16" width="13.140625" style="253" hidden="1" customWidth="1"/>
    <col min="17" max="17" width="16.140625" style="253" hidden="1" customWidth="1"/>
    <col min="18" max="16384" width="9.140625" style="253" customWidth="1"/>
  </cols>
  <sheetData>
    <row r="1" spans="1:13" s="132" customFormat="1" ht="25.5">
      <c r="A1" s="349" t="str">
        <f>('[6]Prep Torneo'!A5)</f>
        <v>XXIV MEMORIAL HERMANO TARSICIO</v>
      </c>
      <c r="B1" s="349"/>
      <c r="C1" s="349"/>
      <c r="D1" s="349"/>
      <c r="E1" s="349"/>
      <c r="F1" s="349"/>
      <c r="G1" s="349"/>
      <c r="H1" s="349"/>
      <c r="I1" s="349"/>
      <c r="J1" s="349"/>
      <c r="K1" s="349"/>
      <c r="L1" s="349"/>
      <c r="M1" s="349"/>
    </row>
    <row r="2" spans="1:13" s="134" customFormat="1" ht="12.75">
      <c r="A2" s="368" t="s">
        <v>0</v>
      </c>
      <c r="B2" s="368"/>
      <c r="C2" s="368"/>
      <c r="D2" s="368"/>
      <c r="E2" s="368"/>
      <c r="F2" s="368"/>
      <c r="G2" s="368"/>
      <c r="H2" s="368"/>
      <c r="I2" s="368"/>
      <c r="J2" s="368"/>
      <c r="K2" s="368"/>
      <c r="L2" s="368"/>
      <c r="M2" s="368"/>
    </row>
    <row r="3" spans="1:13" s="140" customFormat="1" ht="9" customHeight="1">
      <c r="A3" s="369" t="s">
        <v>1</v>
      </c>
      <c r="B3" s="369"/>
      <c r="C3" s="369"/>
      <c r="D3" s="369"/>
      <c r="E3" s="369"/>
      <c r="F3" s="135" t="s">
        <v>2</v>
      </c>
      <c r="G3" s="135" t="s">
        <v>3</v>
      </c>
      <c r="H3" s="135"/>
      <c r="I3" s="136"/>
      <c r="J3" s="136"/>
      <c r="K3" s="135" t="s">
        <v>4</v>
      </c>
      <c r="L3" s="135"/>
      <c r="M3" s="138"/>
    </row>
    <row r="4" spans="1:17" s="147" customFormat="1" ht="11.25">
      <c r="A4" s="370">
        <f>('[6]Prep Torneo'!$A$7)</f>
        <v>42310</v>
      </c>
      <c r="B4" s="370"/>
      <c r="C4" s="370"/>
      <c r="D4" s="370"/>
      <c r="E4" s="370"/>
      <c r="F4" s="141" t="str">
        <f>('[6]Prep Torneo'!$B$7)</f>
        <v>ILLES BALEARS</v>
      </c>
      <c r="G4" s="142" t="str">
        <f>Ciudad</f>
        <v>PALMA</v>
      </c>
      <c r="H4" s="141"/>
      <c r="I4" s="143"/>
      <c r="J4" s="143"/>
      <c r="K4" s="141" t="str">
        <f>('[6]Prep Torneo'!$D$7)</f>
        <v>C.T. LA SALLE</v>
      </c>
      <c r="L4" s="141"/>
      <c r="M4" s="145"/>
      <c r="Q4" s="218" t="str">
        <f>Habil</f>
        <v>Si</v>
      </c>
    </row>
    <row r="5" spans="1:17" s="140" customFormat="1" ht="9">
      <c r="A5" s="369" t="s">
        <v>8</v>
      </c>
      <c r="B5" s="369"/>
      <c r="C5" s="369"/>
      <c r="D5" s="369"/>
      <c r="E5" s="369"/>
      <c r="F5" s="149" t="s">
        <v>9</v>
      </c>
      <c r="G5" s="136" t="s">
        <v>10</v>
      </c>
      <c r="H5" s="136"/>
      <c r="I5" s="136"/>
      <c r="J5" s="136"/>
      <c r="K5" s="150" t="s">
        <v>11</v>
      </c>
      <c r="L5" s="150"/>
      <c r="M5" s="138"/>
      <c r="Q5" s="219"/>
    </row>
    <row r="6" spans="1:17" s="147" customFormat="1" ht="12" thickBot="1">
      <c r="A6" s="367" t="str">
        <f>('[6]Prep Torneo'!$A$9)</f>
        <v>NO</v>
      </c>
      <c r="B6" s="367"/>
      <c r="C6" s="367"/>
      <c r="D6" s="367"/>
      <c r="E6" s="367"/>
      <c r="F6" s="153" t="str">
        <f>('[6]Prep Torneo'!$B$9)</f>
        <v>Infantil</v>
      </c>
      <c r="G6" s="153" t="str">
        <f>('[6]Prep Torneo'!$C$9)</f>
        <v>Masculino</v>
      </c>
      <c r="H6" s="153"/>
      <c r="I6" s="154"/>
      <c r="J6" s="154"/>
      <c r="K6" s="155" t="str">
        <f>CONCATENATE('[6]Prep Torneo'!$D$9," ",'[6]Prep Torneo'!$E$9)</f>
        <v>PEP JORDI MATAS RAMIS</v>
      </c>
      <c r="L6" s="155"/>
      <c r="M6" s="220"/>
      <c r="Q6" s="218" t="s">
        <v>16</v>
      </c>
    </row>
    <row r="7" spans="1:17" s="37" customFormat="1" ht="9">
      <c r="A7" s="221"/>
      <c r="B7" s="32" t="s">
        <v>17</v>
      </c>
      <c r="C7" s="33" t="s">
        <v>18</v>
      </c>
      <c r="D7" s="33" t="s">
        <v>19</v>
      </c>
      <c r="E7" s="32" t="s">
        <v>20</v>
      </c>
      <c r="F7" s="33" t="str">
        <f>IF(G6="Femenino","Jugadora","Jugador")</f>
        <v>Jugador</v>
      </c>
      <c r="G7" s="222" t="s">
        <v>59</v>
      </c>
      <c r="H7" s="222"/>
      <c r="I7" s="222" t="s">
        <v>22</v>
      </c>
      <c r="J7" s="222"/>
      <c r="K7" s="222" t="s">
        <v>23</v>
      </c>
      <c r="L7" s="222"/>
      <c r="M7" s="222" t="s">
        <v>24</v>
      </c>
      <c r="Q7" s="223"/>
    </row>
    <row r="8" spans="1:17" s="37" customFormat="1" ht="8.25" customHeight="1">
      <c r="A8" s="224"/>
      <c r="B8" s="225"/>
      <c r="C8" s="41"/>
      <c r="D8" s="41"/>
      <c r="E8" s="225"/>
      <c r="F8" s="226"/>
      <c r="G8" s="225"/>
      <c r="H8" s="225"/>
      <c r="I8" s="225"/>
      <c r="J8" s="225"/>
      <c r="K8" s="225"/>
      <c r="L8" s="225"/>
      <c r="M8" s="225"/>
      <c r="Q8" s="223"/>
    </row>
    <row r="9" spans="1:17" s="106" customFormat="1" ht="9" customHeight="1">
      <c r="A9" s="227">
        <v>1</v>
      </c>
      <c r="B9" s="160">
        <f>IF($E9="","",VLOOKUP($E9,'[6]Prep Sorteo'!$A$7:$M$70,4,FALSE))</f>
        <v>5890745</v>
      </c>
      <c r="C9" s="161">
        <f>IF($E9="","",VLOOKUP($E9,'[6]Prep Sorteo'!$A$7:$M$70,9,FALSE))</f>
        <v>1528</v>
      </c>
      <c r="D9" s="161">
        <f>IF($E9="","",VLOOKUP($E9,'[6]Prep Sorteo'!$A$7:$M$70,11,FALSE))</f>
        <v>0</v>
      </c>
      <c r="E9" s="162">
        <v>1</v>
      </c>
      <c r="F9" s="163" t="str">
        <f>IF(ISBLANK($E9),"Bye",IF(VLOOKUP($E9,'[6]Prep Sorteo'!$A$7:$M$70,2,FALSE)="ZZZ","",CONCATENATE(VLOOKUP($E9,'[6]Prep Sorteo'!$A$7:$M$70,2,FALSE),", ",VLOOKUP($E9,'[6]Prep Sorteo'!$A$7:$M$70,3,FALSE))))</f>
        <v>TRIBALDOS RODRIGUEZ, GASPAR EMI</v>
      </c>
      <c r="G9" s="228"/>
      <c r="H9" s="228"/>
      <c r="I9" s="228"/>
      <c r="J9" s="228"/>
      <c r="K9" s="228"/>
      <c r="L9" s="228"/>
      <c r="M9" s="165">
        <f>'[6]Prep Sorteo'!G3</f>
        <v>4</v>
      </c>
      <c r="P9" s="52">
        <f>IF($E9="","",VLOOKUP($E9,'[6]Prep Sorteo'!$A$7:$M$71,10,FALSE))</f>
        <v>227</v>
      </c>
      <c r="Q9" s="52" t="e">
        <f>jugador($F9)</f>
        <v>#NAME?</v>
      </c>
    </row>
    <row r="10" spans="1:17" s="106" customFormat="1" ht="9" customHeight="1">
      <c r="A10" s="229"/>
      <c r="B10" s="230"/>
      <c r="C10" s="231"/>
      <c r="D10" s="231"/>
      <c r="E10" s="232"/>
      <c r="F10" s="233"/>
      <c r="G10" s="234" t="s">
        <v>91</v>
      </c>
      <c r="H10" s="235" t="e">
        <f>IF(G10=Q9,B9,B11)</f>
        <v>#NAME?</v>
      </c>
      <c r="I10" s="236"/>
      <c r="J10" s="236"/>
      <c r="K10" s="236"/>
      <c r="L10" s="236"/>
      <c r="M10" s="236"/>
      <c r="P10" s="64"/>
      <c r="Q10" s="52"/>
    </row>
    <row r="11" spans="1:17" s="106" customFormat="1" ht="9" customHeight="1">
      <c r="A11" s="229">
        <v>2</v>
      </c>
      <c r="B11" s="160">
        <f>IF($E11="","",VLOOKUP($E11,'[6]Prep Sorteo'!$A$7:$M$70,4,FALSE))</f>
      </c>
      <c r="C11" s="161">
        <f>IF($E11="","",VLOOKUP($E11,'[6]Prep Sorteo'!$A$7:$M$70,9,FALSE))</f>
      </c>
      <c r="D11" s="161">
        <f>IF($E11="","",VLOOKUP($E11,'[6]Prep Sorteo'!$A$7:$M$70,11,FALSE))</f>
      </c>
      <c r="E11" s="162"/>
      <c r="F11" s="177" t="str">
        <f>IF(ISBLANK($E11),"Bye",IF(VLOOKUP($E11,'[6]Prep Sorteo'!$A$7:$M$70,2,FALSE)="ZZZ","",CONCATENATE(VLOOKUP($E11,'[6]Prep Sorteo'!$A$7:$M$70,2,FALSE),", ",VLOOKUP($E11,'[6]Prep Sorteo'!$A$7:$M$70,3,FALSE))))</f>
        <v>Bye</v>
      </c>
      <c r="G11" s="237"/>
      <c r="H11" s="235"/>
      <c r="I11" s="236"/>
      <c r="J11" s="236"/>
      <c r="K11" s="236"/>
      <c r="L11" s="236"/>
      <c r="M11" s="236"/>
      <c r="P11" s="52">
        <f>IF($E11="","",VLOOKUP($E11,'[6]Prep Sorteo'!$A$7:$M$71,10,FALSE))</f>
      </c>
      <c r="Q11" s="52" t="e">
        <f>jugador($F11)</f>
        <v>#NAME?</v>
      </c>
    </row>
    <row r="12" spans="1:17" s="106" customFormat="1" ht="9" customHeight="1">
      <c r="A12" s="229"/>
      <c r="B12" s="230"/>
      <c r="C12" s="231"/>
      <c r="D12" s="231"/>
      <c r="E12" s="232"/>
      <c r="F12" s="238"/>
      <c r="G12" s="239"/>
      <c r="H12" s="235"/>
      <c r="I12" s="234" t="s">
        <v>91</v>
      </c>
      <c r="J12" s="235" t="e">
        <f>IF(I12=G10,H10,H14)</f>
        <v>#NAME?</v>
      </c>
      <c r="K12" s="236"/>
      <c r="L12" s="236"/>
      <c r="M12" s="236"/>
      <c r="P12" s="64"/>
      <c r="Q12" s="52"/>
    </row>
    <row r="13" spans="1:17" s="106" customFormat="1" ht="9" customHeight="1">
      <c r="A13" s="229">
        <v>3</v>
      </c>
      <c r="B13" s="160">
        <f>IF($E13="","",VLOOKUP($E13,'[6]Prep Sorteo'!$A$7:$M$70,4,FALSE))</f>
        <v>5895068</v>
      </c>
      <c r="C13" s="161">
        <f>IF($E13="","",VLOOKUP($E13,'[6]Prep Sorteo'!$A$7:$M$70,9,FALSE))</f>
        <v>4513</v>
      </c>
      <c r="D13" s="161">
        <f>IF($E13="","",VLOOKUP($E13,'[6]Prep Sorteo'!$A$7:$M$70,11,FALSE))</f>
        <v>0</v>
      </c>
      <c r="E13" s="162">
        <v>14</v>
      </c>
      <c r="F13" s="163" t="str">
        <f>IF(ISBLANK($E13),"Bye",IF(VLOOKUP($E13,'[6]Prep Sorteo'!$A$7:$M$70,2,FALSE)="ZZZ","",CONCATENATE(VLOOKUP($E13,'[6]Prep Sorteo'!$A$7:$M$70,2,FALSE),", ",VLOOKUP($E13,'[6]Prep Sorteo'!$A$7:$M$70,3,FALSE))))</f>
        <v>ALCOVER BARBOSA, IAGO</v>
      </c>
      <c r="G13" s="240" t="str">
        <f>G10</f>
        <v>TRIBALDOS G.</v>
      </c>
      <c r="H13" s="235"/>
      <c r="I13" s="237" t="s">
        <v>142</v>
      </c>
      <c r="J13" s="235"/>
      <c r="K13" s="236"/>
      <c r="L13" s="236"/>
      <c r="M13" s="236"/>
      <c r="P13" s="52">
        <f>IF($E13="","",VLOOKUP($E13,'[6]Prep Sorteo'!$A$7:$M$71,10,FALSE))</f>
        <v>66</v>
      </c>
      <c r="Q13" s="52" t="e">
        <f>jugador($F13)</f>
        <v>#NAME?</v>
      </c>
    </row>
    <row r="14" spans="1:17" s="106" customFormat="1" ht="9" customHeight="1">
      <c r="A14" s="229"/>
      <c r="B14" s="241"/>
      <c r="C14" s="231"/>
      <c r="D14" s="231"/>
      <c r="E14" s="232"/>
      <c r="F14" s="233"/>
      <c r="G14" s="316" t="s">
        <v>149</v>
      </c>
      <c r="H14" s="235" t="e">
        <f>IF(#REF!=Q13,B13,B15)</f>
        <v>#REF!</v>
      </c>
      <c r="I14" s="239"/>
      <c r="J14" s="235"/>
      <c r="K14" s="236"/>
      <c r="L14" s="236"/>
      <c r="M14" s="236"/>
      <c r="P14" s="64"/>
      <c r="Q14" s="52"/>
    </row>
    <row r="15" spans="1:17" s="106" customFormat="1" ht="9" customHeight="1">
      <c r="A15" s="229">
        <v>4</v>
      </c>
      <c r="B15" s="160">
        <f>IF($E15="","",VLOOKUP($E15,'[6]Prep Sorteo'!$A$7:$M$70,4,FALSE))</f>
        <v>5929338</v>
      </c>
      <c r="C15" s="161">
        <f>IF($E15="","",VLOOKUP($E15,'[6]Prep Sorteo'!$A$7:$M$70,9,FALSE))</f>
        <v>3502</v>
      </c>
      <c r="D15" s="161">
        <f>IF($E15="","",VLOOKUP($E15,'[6]Prep Sorteo'!$A$7:$M$70,11,FALSE))</f>
        <v>0</v>
      </c>
      <c r="E15" s="162">
        <v>10</v>
      </c>
      <c r="F15" s="177" t="str">
        <f>IF(ISBLANK($E15),"Bye",IF(VLOOKUP($E15,'[6]Prep Sorteo'!$A$7:$M$70,2,FALSE)="ZZZ","",CONCATENATE(VLOOKUP($E15,'[6]Prep Sorteo'!$A$7:$M$70,2,FALSE),", ",VLOOKUP($E15,'[6]Prep Sorteo'!$A$7:$M$70,3,FALSE))))</f>
        <v>BARCELO SALVADOR, JAUME</v>
      </c>
      <c r="G15" s="236" t="s">
        <v>148</v>
      </c>
      <c r="H15" s="235"/>
      <c r="I15" s="243"/>
      <c r="J15" s="235"/>
      <c r="K15" s="236"/>
      <c r="L15" s="236"/>
      <c r="M15" s="236"/>
      <c r="P15" s="52">
        <f>IF($E15="","",VLOOKUP($E15,'[6]Prep Sorteo'!$A$7:$M$71,10,FALSE))</f>
        <v>92</v>
      </c>
      <c r="Q15" s="52" t="e">
        <f>jugador($F15)</f>
        <v>#NAME?</v>
      </c>
    </row>
    <row r="16" spans="1:17" s="106" customFormat="1" ht="9" customHeight="1">
      <c r="A16" s="229"/>
      <c r="B16" s="230"/>
      <c r="C16" s="231"/>
      <c r="D16" s="231"/>
      <c r="E16" s="232"/>
      <c r="F16" s="238"/>
      <c r="G16" s="236"/>
      <c r="H16" s="235"/>
      <c r="I16" s="239"/>
      <c r="J16" s="235"/>
      <c r="K16" s="234" t="s">
        <v>91</v>
      </c>
      <c r="L16" s="235" t="e">
        <f>IF(K16=I12,J12,J20)</f>
        <v>#NAME?</v>
      </c>
      <c r="M16" s="236"/>
      <c r="P16" s="64"/>
      <c r="Q16" s="52"/>
    </row>
    <row r="17" spans="1:17" s="106" customFormat="1" ht="9" customHeight="1">
      <c r="A17" s="229">
        <v>5</v>
      </c>
      <c r="B17" s="160">
        <f>IF($E17="","",VLOOKUP($E17,'[6]Prep Sorteo'!$A$7:$M$70,4,FALSE))</f>
        <v>5906914</v>
      </c>
      <c r="C17" s="161">
        <f>IF($E17="","",VLOOKUP($E17,'[6]Prep Sorteo'!$A$7:$M$70,9,FALSE))</f>
        <v>2467</v>
      </c>
      <c r="D17" s="161">
        <f>IF($E17="","",VLOOKUP($E17,'[6]Prep Sorteo'!$A$7:$M$70,11,FALSE))</f>
        <v>0</v>
      </c>
      <c r="E17" s="162">
        <v>7</v>
      </c>
      <c r="F17" s="163" t="str">
        <f>IF(ISBLANK($E17),"Bye",IF(VLOOKUP($E17,'[6]Prep Sorteo'!$A$7:$M$70,2,FALSE)="ZZZ","",CONCATENATE(VLOOKUP($E17,'[6]Prep Sorteo'!$A$7:$M$70,2,FALSE),", ",VLOOKUP($E17,'[6]Prep Sorteo'!$A$7:$M$70,3,FALSE))))</f>
        <v>ATAUN VIADA, XAVIER</v>
      </c>
      <c r="G17" s="236"/>
      <c r="H17" s="235"/>
      <c r="I17" s="243"/>
      <c r="J17" s="235"/>
      <c r="K17" s="237" t="s">
        <v>158</v>
      </c>
      <c r="L17" s="235"/>
      <c r="M17" s="236"/>
      <c r="P17" s="52">
        <f>IF($E17="","",VLOOKUP($E17,'[6]Prep Sorteo'!$A$7:$M$71,10,FALSE))</f>
        <v>135</v>
      </c>
      <c r="Q17" s="52" t="e">
        <f>jugador($F17)</f>
        <v>#NAME?</v>
      </c>
    </row>
    <row r="18" spans="1:17" s="106" customFormat="1" ht="9" customHeight="1">
      <c r="A18" s="229"/>
      <c r="B18" s="230"/>
      <c r="C18" s="231"/>
      <c r="D18" s="231"/>
      <c r="E18" s="232"/>
      <c r="F18" s="233"/>
      <c r="G18" s="234" t="s">
        <v>90</v>
      </c>
      <c r="H18" s="235" t="e">
        <f>IF(G18=Q17,B17,B19)</f>
        <v>#NAME?</v>
      </c>
      <c r="I18" s="243"/>
      <c r="J18" s="235"/>
      <c r="K18" s="243"/>
      <c r="L18" s="235"/>
      <c r="M18" s="236"/>
      <c r="P18" s="64"/>
      <c r="Q18" s="52"/>
    </row>
    <row r="19" spans="1:17" s="106" customFormat="1" ht="9" customHeight="1">
      <c r="A19" s="229">
        <v>6</v>
      </c>
      <c r="B19" s="160">
        <f>IF($E19="","",VLOOKUP($E19,'[6]Prep Sorteo'!$A$7:$M$70,4,FALSE))</f>
      </c>
      <c r="C19" s="161">
        <f>IF($E19="","",VLOOKUP($E19,'[6]Prep Sorteo'!$A$7:$M$70,9,FALSE))</f>
      </c>
      <c r="D19" s="161">
        <f>IF($E19="","",VLOOKUP($E19,'[6]Prep Sorteo'!$A$7:$M$70,11,FALSE))</f>
      </c>
      <c r="E19" s="162"/>
      <c r="F19" s="177" t="str">
        <f>IF(ISBLANK($E19),"Bye",IF(VLOOKUP($E19,'[6]Prep Sorteo'!$A$7:$M$70,2,FALSE)="ZZZ","",CONCATENATE(VLOOKUP($E19,'[6]Prep Sorteo'!$A$7:$M$70,2,FALSE),", ",VLOOKUP($E19,'[6]Prep Sorteo'!$A$7:$M$70,3,FALSE))))</f>
        <v>Bye</v>
      </c>
      <c r="G19" s="237"/>
      <c r="H19" s="235"/>
      <c r="I19" s="240" t="str">
        <f>I12</f>
        <v>TRIBALDOS G.</v>
      </c>
      <c r="J19" s="235"/>
      <c r="K19" s="243"/>
      <c r="L19" s="235"/>
      <c r="M19" s="236"/>
      <c r="P19" s="52">
        <f>IF($E19="","",VLOOKUP($E19,'[6]Prep Sorteo'!$A$7:$M$71,10,FALSE))</f>
      </c>
      <c r="Q19" s="52" t="e">
        <f>jugador($F19)</f>
        <v>#NAME?</v>
      </c>
    </row>
    <row r="20" spans="1:17" s="106" customFormat="1" ht="9" customHeight="1">
      <c r="A20" s="229"/>
      <c r="B20" s="230"/>
      <c r="C20" s="231"/>
      <c r="D20" s="231"/>
      <c r="E20" s="232"/>
      <c r="F20" s="238"/>
      <c r="G20" s="239"/>
      <c r="H20" s="235"/>
      <c r="I20" s="242" t="s">
        <v>90</v>
      </c>
      <c r="J20" s="235" t="e">
        <f>IF(I20=G18,H18,H22)</f>
        <v>#NAME?</v>
      </c>
      <c r="K20" s="243"/>
      <c r="L20" s="235"/>
      <c r="M20" s="236"/>
      <c r="P20" s="64"/>
      <c r="Q20" s="52"/>
    </row>
    <row r="21" spans="1:17" s="106" customFormat="1" ht="9" customHeight="1">
      <c r="A21" s="229">
        <v>7</v>
      </c>
      <c r="B21" s="160">
        <f>IF($E21="","",VLOOKUP($E21,'[6]Prep Sorteo'!$A$7:$M$70,4,FALSE))</f>
        <v>5893921</v>
      </c>
      <c r="C21" s="161">
        <f>IF($E21="","",VLOOKUP($E21,'[6]Prep Sorteo'!$A$7:$M$70,9,FALSE))</f>
        <v>2768</v>
      </c>
      <c r="D21" s="161">
        <f>IF($E21="","",VLOOKUP($E21,'[6]Prep Sorteo'!$A$7:$M$70,11,FALSE))</f>
        <v>0</v>
      </c>
      <c r="E21" s="162">
        <v>8</v>
      </c>
      <c r="F21" s="163" t="str">
        <f>IF(ISBLANK($E21),"Bye",IF(VLOOKUP($E21,'[6]Prep Sorteo'!$A$7:$M$70,2,FALSE)="ZZZ","",CONCATENATE(VLOOKUP($E21,'[6]Prep Sorteo'!$A$7:$M$70,2,FALSE),", ",VLOOKUP($E21,'[6]Prep Sorteo'!$A$7:$M$70,3,FALSE))))</f>
        <v>CABOT SABATER, TONI</v>
      </c>
      <c r="G21" s="240" t="str">
        <f>G18</f>
        <v>ATAUN X.</v>
      </c>
      <c r="H21" s="235"/>
      <c r="I21" s="244" t="s">
        <v>180</v>
      </c>
      <c r="J21" s="235"/>
      <c r="K21" s="243"/>
      <c r="L21" s="235"/>
      <c r="M21" s="236"/>
      <c r="P21" s="52">
        <f>IF($E21="","",VLOOKUP($E21,'[6]Prep Sorteo'!$A$7:$M$71,10,FALSE))</f>
        <v>119</v>
      </c>
      <c r="Q21" s="52" t="e">
        <f>jugador($F21)</f>
        <v>#NAME?</v>
      </c>
    </row>
    <row r="22" spans="1:17" s="106" customFormat="1" ht="9" customHeight="1">
      <c r="A22" s="229"/>
      <c r="B22" s="230"/>
      <c r="C22" s="231"/>
      <c r="D22" s="231"/>
      <c r="E22" s="232"/>
      <c r="F22" s="233"/>
      <c r="G22" s="242" t="s">
        <v>92</v>
      </c>
      <c r="H22" s="235" t="e">
        <f>IF(G22=Q21,B21,B23)</f>
        <v>#NAME?</v>
      </c>
      <c r="I22" s="245"/>
      <c r="J22" s="235"/>
      <c r="K22" s="243"/>
      <c r="L22" s="235"/>
      <c r="M22" s="236"/>
      <c r="P22" s="64"/>
      <c r="Q22" s="52"/>
    </row>
    <row r="23" spans="1:17" s="106" customFormat="1" ht="9" customHeight="1">
      <c r="A23" s="229">
        <v>8</v>
      </c>
      <c r="B23" s="160">
        <f>IF($E23="","",VLOOKUP($E23,'[6]Prep Sorteo'!$A$7:$M$70,4,FALSE))</f>
      </c>
      <c r="C23" s="161">
        <f>IF($E23="","",VLOOKUP($E23,'[6]Prep Sorteo'!$A$7:$M$70,9,FALSE))</f>
      </c>
      <c r="D23" s="161">
        <f>IF($E23="","",VLOOKUP($E23,'[6]Prep Sorteo'!$A$7:$M$70,11,FALSE))</f>
      </c>
      <c r="E23" s="162"/>
      <c r="F23" s="177" t="str">
        <f>IF(ISBLANK($E23),"Bye",IF(VLOOKUP($E23,'[6]Prep Sorteo'!$A$7:$M$70,2,FALSE)="ZZZ","",CONCATENATE(VLOOKUP($E23,'[6]Prep Sorteo'!$A$7:$M$70,2,FALSE),", ",VLOOKUP($E23,'[6]Prep Sorteo'!$A$7:$M$70,3,FALSE))))</f>
        <v>Bye</v>
      </c>
      <c r="G23" s="236"/>
      <c r="H23" s="235"/>
      <c r="I23" s="244"/>
      <c r="J23" s="235"/>
      <c r="K23" s="243"/>
      <c r="L23" s="235"/>
      <c r="M23" s="236"/>
      <c r="P23" s="52">
        <f>IF($E23="","",VLOOKUP($E23,'[6]Prep Sorteo'!$A$7:$M$71,10,FALSE))</f>
      </c>
      <c r="Q23" s="52" t="e">
        <f>jugador($F23)</f>
        <v>#NAME?</v>
      </c>
    </row>
    <row r="24" spans="1:17" s="106" customFormat="1" ht="9" customHeight="1">
      <c r="A24" s="229"/>
      <c r="B24" s="230"/>
      <c r="C24" s="231"/>
      <c r="D24" s="231"/>
      <c r="E24" s="246"/>
      <c r="F24" s="238"/>
      <c r="G24" s="236"/>
      <c r="H24" s="235"/>
      <c r="I24" s="244"/>
      <c r="J24" s="235"/>
      <c r="K24" s="239"/>
      <c r="L24" s="235"/>
      <c r="M24" s="234" t="s">
        <v>91</v>
      </c>
      <c r="N24" s="92" t="e">
        <f>IF(M24=K16,L16,L32)</f>
        <v>#NAME?</v>
      </c>
      <c r="O24" s="247"/>
      <c r="P24" s="194"/>
      <c r="Q24" s="247"/>
    </row>
    <row r="25" spans="1:17" s="106" customFormat="1" ht="9" customHeight="1">
      <c r="A25" s="227">
        <v>9</v>
      </c>
      <c r="B25" s="160">
        <f>IF($E25="","",VLOOKUP($E25,'[6]Prep Sorteo'!$A$7:$M$70,4,FALSE))</f>
        <v>8745666</v>
      </c>
      <c r="C25" s="161">
        <f>IF($E25="","",VLOOKUP($E25,'[6]Prep Sorteo'!$A$7:$M$70,9,FALSE))</f>
        <v>0</v>
      </c>
      <c r="D25" s="161">
        <f>IF($E25="","",VLOOKUP($E25,'[6]Prep Sorteo'!$A$7:$M$70,11,FALSE))</f>
        <v>0</v>
      </c>
      <c r="E25" s="162">
        <v>3</v>
      </c>
      <c r="F25" s="163" t="str">
        <f>IF(ISBLANK($E25),"Bye",IF(VLOOKUP($E25,'[6]Prep Sorteo'!$A$7:$M$70,2,FALSE)="ZZZ","",CONCATENATE(VLOOKUP($E25,'[6]Prep Sorteo'!$A$7:$M$70,2,FALSE),", ",VLOOKUP($E25,'[6]Prep Sorteo'!$A$7:$M$70,3,FALSE))))</f>
        <v>FASCIO, ALEXANDRE</v>
      </c>
      <c r="G25" s="236"/>
      <c r="H25" s="235"/>
      <c r="I25" s="244"/>
      <c r="J25" s="235"/>
      <c r="K25" s="243"/>
      <c r="L25" s="235"/>
      <c r="M25" s="248" t="s">
        <v>215</v>
      </c>
      <c r="N25" s="247"/>
      <c r="O25" s="247"/>
      <c r="P25" s="52">
        <f>IF($E25="","",VLOOKUP($E25,'[6]Prep Sorteo'!$A$7:$M$71,10,FALSE))</f>
        <v>176</v>
      </c>
      <c r="Q25" s="52" t="e">
        <f>jugador($F25)</f>
        <v>#NAME?</v>
      </c>
    </row>
    <row r="26" spans="1:17" s="106" customFormat="1" ht="9" customHeight="1">
      <c r="A26" s="229"/>
      <c r="B26" s="230"/>
      <c r="C26" s="231"/>
      <c r="D26" s="231"/>
      <c r="E26" s="232"/>
      <c r="F26" s="233"/>
      <c r="G26" s="234" t="s">
        <v>93</v>
      </c>
      <c r="H26" s="235" t="e">
        <f>IF(G26=Q25,B25,B27)</f>
        <v>#NAME?</v>
      </c>
      <c r="I26" s="244"/>
      <c r="J26" s="235"/>
      <c r="K26" s="243"/>
      <c r="L26" s="235"/>
      <c r="M26" s="243"/>
      <c r="N26" s="247"/>
      <c r="O26" s="247"/>
      <c r="P26" s="64"/>
      <c r="Q26" s="247"/>
    </row>
    <row r="27" spans="1:17" s="106" customFormat="1" ht="9" customHeight="1">
      <c r="A27" s="229">
        <v>10</v>
      </c>
      <c r="B27" s="160">
        <f>IF($E27="","",VLOOKUP($E27,'[6]Prep Sorteo'!$A$7:$M$70,4,FALSE))</f>
      </c>
      <c r="C27" s="161">
        <f>IF($E27="","",VLOOKUP($E27,'[6]Prep Sorteo'!$A$7:$M$70,9,FALSE))</f>
      </c>
      <c r="D27" s="161">
        <f>IF($E27="","",VLOOKUP($E27,'[6]Prep Sorteo'!$A$7:$M$70,11,FALSE))</f>
      </c>
      <c r="E27" s="162"/>
      <c r="F27" s="177" t="str">
        <f>IF(ISBLANK($E27),"Bye",IF(VLOOKUP($E27,'[6]Prep Sorteo'!$A$7:$M$70,2,FALSE)="ZZZ","",CONCATENATE(VLOOKUP($E27,'[6]Prep Sorteo'!$A$7:$M$70,2,FALSE),", ",VLOOKUP($E27,'[6]Prep Sorteo'!$A$7:$M$70,3,FALSE))))</f>
        <v>Bye</v>
      </c>
      <c r="G27" s="237"/>
      <c r="H27" s="235"/>
      <c r="I27" s="244"/>
      <c r="J27" s="235"/>
      <c r="K27" s="243"/>
      <c r="L27" s="235"/>
      <c r="M27" s="243"/>
      <c r="N27" s="247"/>
      <c r="O27" s="247"/>
      <c r="P27" s="52">
        <f>IF($E27="","",VLOOKUP($E27,'[6]Prep Sorteo'!$A$7:$M$71,10,FALSE))</f>
      </c>
      <c r="Q27" s="52" t="e">
        <f>jugador($F27)</f>
        <v>#NAME?</v>
      </c>
    </row>
    <row r="28" spans="1:17" s="106" customFormat="1" ht="9" customHeight="1">
      <c r="A28" s="229"/>
      <c r="B28" s="230"/>
      <c r="C28" s="231"/>
      <c r="D28" s="231"/>
      <c r="E28" s="232"/>
      <c r="F28" s="238"/>
      <c r="G28" s="239"/>
      <c r="H28" s="235"/>
      <c r="I28" s="234" t="s">
        <v>150</v>
      </c>
      <c r="J28" s="235" t="e">
        <f>IF(I28=G26,H26,H30)</f>
        <v>#REF!</v>
      </c>
      <c r="K28" s="243"/>
      <c r="L28" s="235"/>
      <c r="M28" s="243"/>
      <c r="N28" s="247"/>
      <c r="O28" s="247"/>
      <c r="P28" s="64"/>
      <c r="Q28" s="247"/>
    </row>
    <row r="29" spans="1:17" s="106" customFormat="1" ht="9" customHeight="1">
      <c r="A29" s="229">
        <v>11</v>
      </c>
      <c r="B29" s="160">
        <f>IF($E29="","",VLOOKUP($E29,'[6]Prep Sorteo'!$A$7:$M$70,4,FALSE))</f>
        <v>5942447</v>
      </c>
      <c r="C29" s="161">
        <f>IF($E29="","",VLOOKUP($E29,'[6]Prep Sorteo'!$A$7:$M$70,9,FALSE))</f>
        <v>6387</v>
      </c>
      <c r="D29" s="161">
        <f>IF($E29="","",VLOOKUP($E29,'[6]Prep Sorteo'!$A$7:$M$70,11,FALSE))</f>
        <v>0</v>
      </c>
      <c r="E29" s="162">
        <v>21</v>
      </c>
      <c r="F29" s="163" t="str">
        <f>IF(ISBLANK($E29),"Bye",IF(VLOOKUP($E29,'[6]Prep Sorteo'!$A$7:$M$70,2,FALSE)="ZZZ","",CONCATENATE(VLOOKUP($E29,'[6]Prep Sorteo'!$A$7:$M$70,2,FALSE),", ",VLOOKUP($E29,'[6]Prep Sorteo'!$A$7:$M$70,3,FALSE))))</f>
        <v>PALMER COMPANY, JORDI</v>
      </c>
      <c r="G29" s="240" t="str">
        <f>G26</f>
        <v>FASCIO A.</v>
      </c>
      <c r="H29" s="235"/>
      <c r="I29" s="237" t="s">
        <v>115</v>
      </c>
      <c r="J29" s="235"/>
      <c r="K29" s="243"/>
      <c r="L29" s="235"/>
      <c r="M29" s="243"/>
      <c r="N29" s="247"/>
      <c r="O29" s="247"/>
      <c r="P29" s="52">
        <f>IF($E29="","",VLOOKUP($E29,'[6]Prep Sorteo'!$A$7:$M$71,10,FALSE))</f>
        <v>39</v>
      </c>
      <c r="Q29" s="52" t="e">
        <f>jugador($F29)</f>
        <v>#NAME?</v>
      </c>
    </row>
    <row r="30" spans="1:17" s="106" customFormat="1" ht="9" customHeight="1">
      <c r="A30" s="229"/>
      <c r="B30" s="241"/>
      <c r="C30" s="231"/>
      <c r="D30" s="231"/>
      <c r="E30" s="232"/>
      <c r="F30" s="233"/>
      <c r="G30" s="316" t="s">
        <v>150</v>
      </c>
      <c r="H30" s="235" t="e">
        <f>IF(#REF!=Q29,B29,B31)</f>
        <v>#REF!</v>
      </c>
      <c r="I30" s="239"/>
      <c r="J30" s="235"/>
      <c r="K30" s="243"/>
      <c r="L30" s="235"/>
      <c r="M30" s="243"/>
      <c r="N30" s="247"/>
      <c r="O30" s="247"/>
      <c r="P30" s="64"/>
      <c r="Q30" s="247"/>
    </row>
    <row r="31" spans="1:17" s="106" customFormat="1" ht="9" customHeight="1">
      <c r="A31" s="229">
        <v>12</v>
      </c>
      <c r="B31" s="160">
        <f>IF($E31="","",VLOOKUP($E31,'[6]Prep Sorteo'!$A$7:$M$70,4,FALSE))</f>
        <v>5929388</v>
      </c>
      <c r="C31" s="161">
        <f>IF($E31="","",VLOOKUP($E31,'[6]Prep Sorteo'!$A$7:$M$70,9,FALSE))</f>
        <v>4653</v>
      </c>
      <c r="D31" s="161">
        <f>IF($E31="","",VLOOKUP($E31,'[6]Prep Sorteo'!$A$7:$M$70,11,FALSE))</f>
        <v>0</v>
      </c>
      <c r="E31" s="162">
        <v>16</v>
      </c>
      <c r="F31" s="177" t="str">
        <f>IF(ISBLANK($E31),"Bye",IF(VLOOKUP($E31,'[6]Prep Sorteo'!$A$7:$M$70,2,FALSE)="ZZZ","",CONCATENATE(VLOOKUP($E31,'[6]Prep Sorteo'!$A$7:$M$70,2,FALSE),", ",VLOOKUP($E31,'[6]Prep Sorteo'!$A$7:$M$70,3,FALSE))))</f>
        <v>PIZA SBERT, MIQUEL</v>
      </c>
      <c r="G31" s="236" t="s">
        <v>121</v>
      </c>
      <c r="H31" s="235"/>
      <c r="I31" s="243"/>
      <c r="J31" s="235"/>
      <c r="K31" s="240" t="str">
        <f>K16</f>
        <v>TRIBALDOS G.</v>
      </c>
      <c r="L31" s="235"/>
      <c r="M31" s="243"/>
      <c r="N31" s="247"/>
      <c r="O31" s="247"/>
      <c r="P31" s="52">
        <f>IF($E31="","",VLOOKUP($E31,'[6]Prep Sorteo'!$A$7:$M$71,10,FALSE))</f>
        <v>63</v>
      </c>
      <c r="Q31" s="52" t="e">
        <f>jugador($F31)</f>
        <v>#NAME?</v>
      </c>
    </row>
    <row r="32" spans="1:17" s="106" customFormat="1" ht="9" customHeight="1">
      <c r="A32" s="229"/>
      <c r="B32" s="230"/>
      <c r="C32" s="231"/>
      <c r="D32" s="231"/>
      <c r="E32" s="232"/>
      <c r="F32" s="238"/>
      <c r="G32" s="236"/>
      <c r="H32" s="235"/>
      <c r="I32" s="239"/>
      <c r="J32" s="235"/>
      <c r="K32" s="242" t="s">
        <v>81</v>
      </c>
      <c r="L32" s="235" t="e">
        <f>IF(K32=I28,J28,J36)</f>
        <v>#NAME?</v>
      </c>
      <c r="M32" s="243"/>
      <c r="N32" s="247"/>
      <c r="O32" s="247"/>
      <c r="P32" s="64"/>
      <c r="Q32" s="247"/>
    </row>
    <row r="33" spans="1:17" s="106" customFormat="1" ht="9" customHeight="1">
      <c r="A33" s="229">
        <v>13</v>
      </c>
      <c r="B33" s="160">
        <f>IF($E33="","",VLOOKUP($E33,'[6]Prep Sorteo'!$A$7:$M$70,4,FALSE))</f>
        <v>5902665</v>
      </c>
      <c r="C33" s="161">
        <f>IF($E33="","",VLOOKUP($E33,'[6]Prep Sorteo'!$A$7:$M$70,9,FALSE))</f>
        <v>2406</v>
      </c>
      <c r="D33" s="161">
        <f>IF($E33="","",VLOOKUP($E33,'[6]Prep Sorteo'!$A$7:$M$70,11,FALSE))</f>
        <v>0</v>
      </c>
      <c r="E33" s="162">
        <v>6</v>
      </c>
      <c r="F33" s="163" t="str">
        <f>IF(ISBLANK($E33),"Bye",IF(VLOOKUP($E33,'[6]Prep Sorteo'!$A$7:$M$70,2,FALSE)="ZZZ","",CONCATENATE(VLOOKUP($E33,'[6]Prep Sorteo'!$A$7:$M$70,2,FALSE),", ",VLOOKUP($E33,'[6]Prep Sorteo'!$A$7:$M$70,3,FALSE))))</f>
        <v>FRANCISCO SAMPEDRO, LUIS</v>
      </c>
      <c r="G33" s="236"/>
      <c r="H33" s="235"/>
      <c r="I33" s="243"/>
      <c r="J33" s="235"/>
      <c r="K33" s="244" t="s">
        <v>214</v>
      </c>
      <c r="L33" s="235"/>
      <c r="M33" s="243"/>
      <c r="N33" s="247"/>
      <c r="O33" s="247"/>
      <c r="P33" s="52">
        <f>IF($E33="","",VLOOKUP($E33,'[6]Prep Sorteo'!$A$7:$M$71,10,FALSE))</f>
        <v>139</v>
      </c>
      <c r="Q33" s="52" t="e">
        <f>jugador($F33)</f>
        <v>#NAME?</v>
      </c>
    </row>
    <row r="34" spans="1:17" s="106" customFormat="1" ht="9" customHeight="1">
      <c r="A34" s="229"/>
      <c r="B34" s="230"/>
      <c r="C34" s="231"/>
      <c r="D34" s="231"/>
      <c r="E34" s="232"/>
      <c r="F34" s="233"/>
      <c r="G34" s="234" t="s">
        <v>81</v>
      </c>
      <c r="H34" s="235" t="e">
        <f>IF(G34=Q33,B33,B35)</f>
        <v>#NAME?</v>
      </c>
      <c r="I34" s="243"/>
      <c r="J34" s="235"/>
      <c r="K34" s="244"/>
      <c r="L34" s="235"/>
      <c r="M34" s="243"/>
      <c r="N34" s="247"/>
      <c r="O34" s="247"/>
      <c r="P34" s="64"/>
      <c r="Q34" s="247"/>
    </row>
    <row r="35" spans="1:17" s="106" customFormat="1" ht="9" customHeight="1">
      <c r="A35" s="229">
        <v>14</v>
      </c>
      <c r="B35" s="160">
        <f>IF($E35="","",VLOOKUP($E35,'[6]Prep Sorteo'!$A$7:$M$70,4,FALSE))</f>
      </c>
      <c r="C35" s="161">
        <f>IF($E35="","",VLOOKUP($E35,'[6]Prep Sorteo'!$A$7:$M$70,9,FALSE))</f>
      </c>
      <c r="D35" s="161">
        <f>IF($E35="","",VLOOKUP($E35,'[6]Prep Sorteo'!$A$7:$M$70,11,FALSE))</f>
      </c>
      <c r="E35" s="162"/>
      <c r="F35" s="177" t="str">
        <f>IF(ISBLANK($E35),"Bye",IF(VLOOKUP($E35,'[6]Prep Sorteo'!$A$7:$M$70,2,FALSE)="ZZZ","",CONCATENATE(VLOOKUP($E35,'[6]Prep Sorteo'!$A$7:$M$70,2,FALSE),", ",VLOOKUP($E35,'[6]Prep Sorteo'!$A$7:$M$70,3,FALSE))))</f>
        <v>Bye</v>
      </c>
      <c r="G35" s="237"/>
      <c r="H35" s="235"/>
      <c r="I35" s="240" t="str">
        <f>I28</f>
        <v>PIZA M.</v>
      </c>
      <c r="J35" s="235"/>
      <c r="K35" s="244"/>
      <c r="L35" s="235"/>
      <c r="M35" s="243"/>
      <c r="N35" s="247"/>
      <c r="O35" s="247"/>
      <c r="P35" s="52">
        <f>IF($E35="","",VLOOKUP($E35,'[6]Prep Sorteo'!$A$7:$M$71,10,FALSE))</f>
      </c>
      <c r="Q35" s="52" t="e">
        <f>jugador($F35)</f>
        <v>#NAME?</v>
      </c>
    </row>
    <row r="36" spans="1:17" s="106" customFormat="1" ht="9" customHeight="1">
      <c r="A36" s="229"/>
      <c r="B36" s="230"/>
      <c r="C36" s="231"/>
      <c r="D36" s="231"/>
      <c r="E36" s="232"/>
      <c r="F36" s="238"/>
      <c r="G36" s="239"/>
      <c r="H36" s="235"/>
      <c r="I36" s="242" t="s">
        <v>81</v>
      </c>
      <c r="J36" s="235" t="e">
        <f>IF(I36=G34,H34,H38)</f>
        <v>#NAME?</v>
      </c>
      <c r="K36" s="244"/>
      <c r="L36" s="235"/>
      <c r="M36" s="243"/>
      <c r="N36" s="247"/>
      <c r="O36" s="247"/>
      <c r="P36" s="64"/>
      <c r="Q36" s="247"/>
    </row>
    <row r="37" spans="1:17" s="106" customFormat="1" ht="9" customHeight="1">
      <c r="A37" s="229">
        <v>15</v>
      </c>
      <c r="B37" s="160">
        <f>IF($E37="","",VLOOKUP($E37,'[6]Prep Sorteo'!$A$7:$M$70,4,FALSE))</f>
        <v>5912987</v>
      </c>
      <c r="C37" s="161">
        <f>IF($E37="","",VLOOKUP($E37,'[6]Prep Sorteo'!$A$7:$M$70,9,FALSE))</f>
        <v>4053</v>
      </c>
      <c r="D37" s="161">
        <f>IF($E37="","",VLOOKUP($E37,'[6]Prep Sorteo'!$A$7:$M$70,11,FALSE))</f>
        <v>0</v>
      </c>
      <c r="E37" s="162">
        <v>13</v>
      </c>
      <c r="F37" s="163" t="str">
        <f>IF(ISBLANK($E37),"Bye",IF(VLOOKUP($E37,'[6]Prep Sorteo'!$A$7:$M$70,2,FALSE)="ZZZ","",CONCATENATE(VLOOKUP($E37,'[6]Prep Sorteo'!$A$7:$M$70,2,FALSE),", ",VLOOKUP($E37,'[6]Prep Sorteo'!$A$7:$M$70,3,FALSE))))</f>
        <v>PALLARES BRAVO, PABLO</v>
      </c>
      <c r="G37" s="240" t="str">
        <f>G34</f>
        <v>FRANCISCO L.</v>
      </c>
      <c r="H37" s="235"/>
      <c r="I37" s="244" t="s">
        <v>153</v>
      </c>
      <c r="J37" s="235"/>
      <c r="K37" s="244"/>
      <c r="L37" s="235"/>
      <c r="M37" s="243"/>
      <c r="N37" s="247"/>
      <c r="O37" s="247"/>
      <c r="P37" s="52">
        <f>IF($E37="","",VLOOKUP($E37,'[6]Prep Sorteo'!$A$7:$M$71,10,FALSE))</f>
        <v>76</v>
      </c>
      <c r="Q37" s="52" t="e">
        <f>jugador($F37)</f>
        <v>#NAME?</v>
      </c>
    </row>
    <row r="38" spans="1:17" s="106" customFormat="1" ht="9" customHeight="1">
      <c r="A38" s="229"/>
      <c r="B38" s="230"/>
      <c r="C38" s="231"/>
      <c r="D38" s="231"/>
      <c r="E38" s="232"/>
      <c r="F38" s="233"/>
      <c r="G38" s="316" t="s">
        <v>151</v>
      </c>
      <c r="H38" s="235" t="e">
        <f>IF(#REF!=Q37,B37,B39)</f>
        <v>#REF!</v>
      </c>
      <c r="I38" s="245"/>
      <c r="J38" s="235"/>
      <c r="K38" s="244"/>
      <c r="L38" s="235"/>
      <c r="M38" s="243"/>
      <c r="N38" s="247"/>
      <c r="O38" s="247"/>
      <c r="P38" s="64"/>
      <c r="Q38" s="247"/>
    </row>
    <row r="39" spans="1:17" s="106" customFormat="1" ht="9" customHeight="1">
      <c r="A39" s="229">
        <v>16</v>
      </c>
      <c r="B39" s="160">
        <f>IF($E39="","",VLOOKUP($E39,'[6]Prep Sorteo'!$A$7:$M$70,4,FALSE))</f>
        <v>5904885</v>
      </c>
      <c r="C39" s="161">
        <f>IF($E39="","",VLOOKUP($E39,'[6]Prep Sorteo'!$A$7:$M$70,9,FALSE))</f>
        <v>3060</v>
      </c>
      <c r="D39" s="161">
        <f>IF($E39="","",VLOOKUP($E39,'[6]Prep Sorteo'!$A$7:$M$70,11,FALSE))</f>
        <v>0</v>
      </c>
      <c r="E39" s="162">
        <v>9</v>
      </c>
      <c r="F39" s="177" t="str">
        <f>IF(ISBLANK($E39),"Bye",IF(VLOOKUP($E39,'[6]Prep Sorteo'!$A$7:$M$70,2,FALSE)="ZZZ","",CONCATENATE(VLOOKUP($E39,'[6]Prep Sorteo'!$A$7:$M$70,2,FALSE),", ",VLOOKUP($E39,'[6]Prep Sorteo'!$A$7:$M$70,3,FALSE))))</f>
        <v>MORENO BLANCO, MARC</v>
      </c>
      <c r="G39" s="236" t="s">
        <v>152</v>
      </c>
      <c r="H39" s="235"/>
      <c r="I39" s="244"/>
      <c r="J39" s="235"/>
      <c r="K39" s="249"/>
      <c r="L39" s="235"/>
      <c r="M39" s="243"/>
      <c r="N39" s="247"/>
      <c r="O39" s="247"/>
      <c r="P39" s="52">
        <f>IF($E39="","",VLOOKUP($E39,'[6]Prep Sorteo'!$A$7:$M$71,10,FALSE))</f>
        <v>108</v>
      </c>
      <c r="Q39" s="52" t="e">
        <f>jugador($F39)</f>
        <v>#NAME?</v>
      </c>
    </row>
    <row r="40" spans="1:17" s="106" customFormat="1" ht="9" customHeight="1">
      <c r="A40" s="229"/>
      <c r="B40" s="230"/>
      <c r="C40" s="231"/>
      <c r="D40" s="231"/>
      <c r="E40" s="246"/>
      <c r="F40" s="238"/>
      <c r="G40" s="236"/>
      <c r="H40" s="235"/>
      <c r="I40" s="244"/>
      <c r="J40" s="235"/>
      <c r="K40" s="250" t="str">
        <f>IF(G6="Femenino","Campeona :","Campeón :")</f>
        <v>Campeón :</v>
      </c>
      <c r="L40" s="251"/>
      <c r="M40" s="242" t="s">
        <v>91</v>
      </c>
      <c r="N40" s="247"/>
      <c r="O40" s="92" t="e">
        <f>IF(M40=M24,N24,N56)</f>
        <v>#NAME?</v>
      </c>
      <c r="P40" s="64"/>
      <c r="Q40" s="247"/>
    </row>
    <row r="41" spans="1:17" s="106" customFormat="1" ht="9" customHeight="1">
      <c r="A41" s="229">
        <v>17</v>
      </c>
      <c r="B41" s="160">
        <f>IF($E41="","",VLOOKUP($E41,'[6]Prep Sorteo'!$A$7:$M$70,4,FALSE))</f>
        <v>5928314</v>
      </c>
      <c r="C41" s="161">
        <f>IF($E41="","",VLOOKUP($E41,'[6]Prep Sorteo'!$A$7:$M$70,9,FALSE))</f>
        <v>4653</v>
      </c>
      <c r="D41" s="161">
        <f>IF($E41="","",VLOOKUP($E41,'[6]Prep Sorteo'!$A$7:$M$70,11,FALSE))</f>
        <v>0</v>
      </c>
      <c r="E41" s="162">
        <v>15</v>
      </c>
      <c r="F41" s="163" t="str">
        <f>IF(ISBLANK($E41),"Bye",IF(VLOOKUP($E41,'[6]Prep Sorteo'!$A$7:$M$70,2,FALSE)="ZZZ","",CONCATENATE(VLOOKUP($E41,'[6]Prep Sorteo'!$A$7:$M$70,2,FALSE),", ",VLOOKUP($E41,'[6]Prep Sorteo'!$A$7:$M$70,3,FALSE))))</f>
        <v>MARCH MOLINA, CARLOS</v>
      </c>
      <c r="G41" s="236"/>
      <c r="H41" s="235"/>
      <c r="I41" s="244"/>
      <c r="J41" s="235"/>
      <c r="K41" s="244"/>
      <c r="L41" s="235"/>
      <c r="M41" s="243" t="s">
        <v>161</v>
      </c>
      <c r="N41" s="247"/>
      <c r="O41" s="247"/>
      <c r="P41" s="52">
        <f>IF($E41="","",VLOOKUP($E41,'[6]Prep Sorteo'!$A$7:$M$71,10,FALSE))</f>
        <v>63</v>
      </c>
      <c r="Q41" s="52" t="e">
        <f>jugador($F41)</f>
        <v>#NAME?</v>
      </c>
    </row>
    <row r="42" spans="1:17" s="106" customFormat="1" ht="9" customHeight="1">
      <c r="A42" s="229"/>
      <c r="B42" s="230"/>
      <c r="C42" s="231"/>
      <c r="D42" s="231"/>
      <c r="E42" s="232"/>
      <c r="F42" s="233"/>
      <c r="G42" s="311" t="s">
        <v>154</v>
      </c>
      <c r="H42" s="235" t="e">
        <f>IF(#REF!=Q41,B41,B43)</f>
        <v>#REF!</v>
      </c>
      <c r="I42" s="244"/>
      <c r="J42" s="235"/>
      <c r="K42" s="244"/>
      <c r="L42" s="235"/>
      <c r="M42" s="239"/>
      <c r="N42" s="247"/>
      <c r="O42" s="247"/>
      <c r="P42" s="64"/>
      <c r="Q42" s="247"/>
    </row>
    <row r="43" spans="1:17" s="106" customFormat="1" ht="9" customHeight="1">
      <c r="A43" s="229">
        <v>18</v>
      </c>
      <c r="B43" s="160">
        <f>IF($E43="","",VLOOKUP($E43,'[6]Prep Sorteo'!$A$7:$M$70,4,FALSE))</f>
        <v>5896777</v>
      </c>
      <c r="C43" s="161">
        <f>IF($E43="","",VLOOKUP($E43,'[6]Prep Sorteo'!$A$7:$M$70,9,FALSE))</f>
        <v>6998</v>
      </c>
      <c r="D43" s="161">
        <f>IF($E43="","",VLOOKUP($E43,'[6]Prep Sorteo'!$A$7:$M$70,11,FALSE))</f>
        <v>0</v>
      </c>
      <c r="E43" s="162">
        <v>23</v>
      </c>
      <c r="F43" s="177" t="str">
        <f>IF(ISBLANK($E43),"Bye",IF(VLOOKUP($E43,'[6]Prep Sorteo'!$A$7:$M$70,2,FALSE)="ZZZ","",CONCATENATE(VLOOKUP($E43,'[6]Prep Sorteo'!$A$7:$M$70,2,FALSE),", ",VLOOKUP($E43,'[6]Prep Sorteo'!$A$7:$M$70,3,FALSE))))</f>
        <v>SANCHEZ HERNANDEZ, JUAN MIGUE</v>
      </c>
      <c r="G43" s="237" t="s">
        <v>155</v>
      </c>
      <c r="H43" s="235"/>
      <c r="I43" s="244"/>
      <c r="J43" s="235"/>
      <c r="K43" s="244"/>
      <c r="L43" s="235"/>
      <c r="M43" s="243"/>
      <c r="N43" s="247"/>
      <c r="O43" s="247"/>
      <c r="P43" s="52">
        <f>IF($E43="","",VLOOKUP($E43,'[6]Prep Sorteo'!$A$7:$M$71,10,FALSE))</f>
        <v>33</v>
      </c>
      <c r="Q43" s="52" t="e">
        <f>jugador($F43)</f>
        <v>#NAME?</v>
      </c>
    </row>
    <row r="44" spans="1:17" s="106" customFormat="1" ht="9" customHeight="1">
      <c r="A44" s="229"/>
      <c r="B44" s="230"/>
      <c r="C44" s="231"/>
      <c r="D44" s="231"/>
      <c r="E44" s="232"/>
      <c r="F44" s="238"/>
      <c r="G44" s="239"/>
      <c r="H44" s="235"/>
      <c r="I44" s="311" t="s">
        <v>154</v>
      </c>
      <c r="J44" s="235" t="e">
        <f>IF(I44=#REF!,H42,H46)</f>
        <v>#REF!</v>
      </c>
      <c r="K44" s="244"/>
      <c r="L44" s="235"/>
      <c r="M44" s="243"/>
      <c r="N44" s="247"/>
      <c r="O44" s="247"/>
      <c r="P44" s="64"/>
      <c r="Q44" s="247"/>
    </row>
    <row r="45" spans="1:17" s="106" customFormat="1" ht="9" customHeight="1">
      <c r="A45" s="229">
        <v>19</v>
      </c>
      <c r="B45" s="160">
        <f>IF($E45="","",VLOOKUP($E45,'[6]Prep Sorteo'!$A$7:$M$70,4,FALSE))</f>
      </c>
      <c r="C45" s="161">
        <f>IF($E45="","",VLOOKUP($E45,'[6]Prep Sorteo'!$A$7:$M$70,9,FALSE))</f>
      </c>
      <c r="D45" s="161">
        <f>IF($E45="","",VLOOKUP($E45,'[6]Prep Sorteo'!$A$7:$M$70,11,FALSE))</f>
      </c>
      <c r="E45" s="162"/>
      <c r="F45" s="163" t="str">
        <f>IF(ISBLANK($E45),"Bye",IF(VLOOKUP($E45,'[6]Prep Sorteo'!$A$7:$M$70,2,FALSE)="ZZZ","",CONCATENATE(VLOOKUP($E45,'[6]Prep Sorteo'!$A$7:$M$70,2,FALSE),", ",VLOOKUP($E45,'[6]Prep Sorteo'!$A$7:$M$70,3,FALSE))))</f>
        <v>Bye</v>
      </c>
      <c r="G45" s="240" t="e">
        <f>#REF!</f>
        <v>#REF!</v>
      </c>
      <c r="H45" s="235"/>
      <c r="I45" s="237" t="s">
        <v>156</v>
      </c>
      <c r="J45" s="235"/>
      <c r="K45" s="244"/>
      <c r="L45" s="235"/>
      <c r="M45" s="243"/>
      <c r="N45" s="247"/>
      <c r="O45" s="247"/>
      <c r="P45" s="52">
        <f>IF($E45="","",VLOOKUP($E45,'[6]Prep Sorteo'!$A$7:$M$71,10,FALSE))</f>
      </c>
      <c r="Q45" s="52" t="e">
        <f>jugador($F45)</f>
        <v>#NAME?</v>
      </c>
    </row>
    <row r="46" spans="1:17" s="106" customFormat="1" ht="9" customHeight="1">
      <c r="A46" s="229"/>
      <c r="B46" s="241"/>
      <c r="C46" s="231"/>
      <c r="D46" s="231"/>
      <c r="E46" s="232"/>
      <c r="F46" s="233"/>
      <c r="G46" s="242" t="s">
        <v>94</v>
      </c>
      <c r="H46" s="235" t="e">
        <f>IF(G46=Q45,B45,B47)</f>
        <v>#NAME?</v>
      </c>
      <c r="I46" s="239"/>
      <c r="J46" s="235"/>
      <c r="K46" s="244"/>
      <c r="L46" s="235"/>
      <c r="M46" s="243"/>
      <c r="N46" s="247"/>
      <c r="O46" s="247"/>
      <c r="P46" s="64"/>
      <c r="Q46" s="247"/>
    </row>
    <row r="47" spans="1:17" s="106" customFormat="1" ht="9" customHeight="1">
      <c r="A47" s="229">
        <v>20</v>
      </c>
      <c r="B47" s="160">
        <f>IF($E47="","",VLOOKUP($E47,'[6]Prep Sorteo'!$A$7:$M$70,4,FALSE))</f>
        <v>5880019</v>
      </c>
      <c r="C47" s="161">
        <f>IF($E47="","",VLOOKUP($E47,'[6]Prep Sorteo'!$A$7:$M$70,9,FALSE))</f>
        <v>6019</v>
      </c>
      <c r="D47" s="161">
        <f>IF($E47="","",VLOOKUP($E47,'[6]Prep Sorteo'!$A$7:$M$70,11,FALSE))</f>
        <v>0</v>
      </c>
      <c r="E47" s="162">
        <v>20</v>
      </c>
      <c r="F47" s="177" t="str">
        <f>IF(ISBLANK($E47),"Bye",IF(VLOOKUP($E47,'[6]Prep Sorteo'!$A$7:$M$70,2,FALSE)="ZZZ","",CONCATENATE(VLOOKUP($E47,'[6]Prep Sorteo'!$A$7:$M$70,2,FALSE),", ",VLOOKUP($E47,'[6]Prep Sorteo'!$A$7:$M$70,3,FALSE))))</f>
        <v>NOGUERA SASTRE, JOSE Mª</v>
      </c>
      <c r="G47" s="236"/>
      <c r="H47" s="235"/>
      <c r="I47" s="243"/>
      <c r="J47" s="235"/>
      <c r="K47" s="244"/>
      <c r="L47" s="235"/>
      <c r="M47" s="243"/>
      <c r="N47" s="247"/>
      <c r="O47" s="247"/>
      <c r="P47" s="52">
        <f>IF($E47="","",VLOOKUP($E47,'[6]Prep Sorteo'!$A$7:$M$71,10,FALSE))</f>
        <v>43</v>
      </c>
      <c r="Q47" s="52" t="e">
        <f>jugador($F47)</f>
        <v>#NAME?</v>
      </c>
    </row>
    <row r="48" spans="1:17" s="106" customFormat="1" ht="9" customHeight="1">
      <c r="A48" s="229"/>
      <c r="B48" s="230"/>
      <c r="C48" s="231"/>
      <c r="D48" s="231"/>
      <c r="E48" s="232"/>
      <c r="F48" s="238"/>
      <c r="G48" s="236"/>
      <c r="H48" s="235"/>
      <c r="I48" s="239"/>
      <c r="J48" s="235"/>
      <c r="K48" s="234" t="s">
        <v>157</v>
      </c>
      <c r="L48" s="235" t="e">
        <f>IF(K48=I44,J44,J52)</f>
        <v>#REF!</v>
      </c>
      <c r="M48" s="243"/>
      <c r="N48" s="247"/>
      <c r="O48" s="247"/>
      <c r="P48" s="64"/>
      <c r="Q48" s="247"/>
    </row>
    <row r="49" spans="1:17" s="106" customFormat="1" ht="9" customHeight="1">
      <c r="A49" s="229">
        <v>21</v>
      </c>
      <c r="B49" s="160">
        <f>IF($E49="","",VLOOKUP($E49,'[6]Prep Sorteo'!$A$7:$M$70,4,FALSE))</f>
        <v>5887982</v>
      </c>
      <c r="C49" s="161">
        <f>IF($E49="","",VLOOKUP($E49,'[6]Prep Sorteo'!$A$7:$M$70,9,FALSE))</f>
        <v>5678</v>
      </c>
      <c r="D49" s="161">
        <f>IF($E49="","",VLOOKUP($E49,'[6]Prep Sorteo'!$A$7:$M$70,11,FALSE))</f>
        <v>0</v>
      </c>
      <c r="E49" s="162">
        <v>18</v>
      </c>
      <c r="F49" s="163" t="str">
        <f>IF(ISBLANK($E49),"Bye",IF(VLOOKUP($E49,'[6]Prep Sorteo'!$A$7:$M$70,2,FALSE)="ZZZ","",CONCATENATE(VLOOKUP($E49,'[6]Prep Sorteo'!$A$7:$M$70,2,FALSE),", ",VLOOKUP($E49,'[6]Prep Sorteo'!$A$7:$M$70,3,FALSE))))</f>
        <v>CONEJERO FORNES, MIQUEL</v>
      </c>
      <c r="G49" s="236"/>
      <c r="H49" s="235"/>
      <c r="I49" s="243"/>
      <c r="J49" s="235"/>
      <c r="K49" s="237" t="s">
        <v>153</v>
      </c>
      <c r="L49" s="235"/>
      <c r="M49" s="243"/>
      <c r="N49" s="247"/>
      <c r="O49" s="247"/>
      <c r="P49" s="52">
        <f>IF($E49="","",VLOOKUP($E49,'[6]Prep Sorteo'!$A$7:$M$71,10,FALSE))</f>
        <v>47</v>
      </c>
      <c r="Q49" s="52" t="e">
        <f>jugador($F49)</f>
        <v>#NAME?</v>
      </c>
    </row>
    <row r="50" spans="1:17" s="106" customFormat="1" ht="9" customHeight="1">
      <c r="A50" s="229"/>
      <c r="B50" s="230"/>
      <c r="C50" s="231"/>
      <c r="D50" s="231"/>
      <c r="E50" s="232"/>
      <c r="F50" s="233"/>
      <c r="G50" s="311" t="s">
        <v>157</v>
      </c>
      <c r="H50" s="235" t="e">
        <f>IF(#REF!=Q49,B49,B51)</f>
        <v>#REF!</v>
      </c>
      <c r="I50" s="243"/>
      <c r="J50" s="235"/>
      <c r="K50" s="243"/>
      <c r="L50" s="235"/>
      <c r="M50" s="243"/>
      <c r="N50" s="247"/>
      <c r="O50" s="247"/>
      <c r="P50" s="64"/>
      <c r="Q50" s="247"/>
    </row>
    <row r="51" spans="1:17" s="106" customFormat="1" ht="9" customHeight="1">
      <c r="A51" s="229">
        <v>22</v>
      </c>
      <c r="B51" s="160">
        <f>IF($E51="","",VLOOKUP($E51,'[6]Prep Sorteo'!$A$7:$M$70,4,FALSE))</f>
        <v>5902649</v>
      </c>
      <c r="C51" s="161">
        <f>IF($E51="","",VLOOKUP($E51,'[6]Prep Sorteo'!$A$7:$M$70,9,FALSE))</f>
        <v>4878</v>
      </c>
      <c r="D51" s="161">
        <f>IF($E51="","",VLOOKUP($E51,'[6]Prep Sorteo'!$A$7:$M$70,11,FALSE))</f>
        <v>0</v>
      </c>
      <c r="E51" s="162">
        <v>17</v>
      </c>
      <c r="F51" s="177" t="str">
        <f>IF(ISBLANK($E51),"Bye",IF(VLOOKUP($E51,'[6]Prep Sorteo'!$A$7:$M$70,2,FALSE)="ZZZ","",CONCATENATE(VLOOKUP($E51,'[6]Prep Sorteo'!$A$7:$M$70,2,FALSE),", ",VLOOKUP($E51,'[6]Prep Sorteo'!$A$7:$M$70,3,FALSE))))</f>
        <v>JUAN SERVERA, MIQUEL</v>
      </c>
      <c r="G51" s="237" t="s">
        <v>158</v>
      </c>
      <c r="H51" s="235"/>
      <c r="I51" s="240" t="str">
        <f>I44</f>
        <v>MARCH C.</v>
      </c>
      <c r="J51" s="235"/>
      <c r="K51" s="243"/>
      <c r="L51" s="235"/>
      <c r="M51" s="243"/>
      <c r="N51" s="247"/>
      <c r="O51" s="247"/>
      <c r="P51" s="52">
        <f>IF($E51="","",VLOOKUP($E51,'[6]Prep Sorteo'!$A$7:$M$71,10,FALSE))</f>
        <v>59</v>
      </c>
      <c r="Q51" s="52" t="e">
        <f>jugador($F51)</f>
        <v>#NAME?</v>
      </c>
    </row>
    <row r="52" spans="1:17" s="106" customFormat="1" ht="9" customHeight="1">
      <c r="A52" s="229"/>
      <c r="B52" s="230"/>
      <c r="C52" s="231"/>
      <c r="D52" s="231"/>
      <c r="E52" s="232"/>
      <c r="F52" s="238"/>
      <c r="G52" s="239"/>
      <c r="H52" s="235"/>
      <c r="I52" s="319" t="s">
        <v>157</v>
      </c>
      <c r="J52" s="235" t="e">
        <f>IF(I52=#REF!,H50,H54)</f>
        <v>#REF!</v>
      </c>
      <c r="K52" s="243"/>
      <c r="L52" s="235"/>
      <c r="M52" s="243"/>
      <c r="N52" s="247"/>
      <c r="O52" s="247"/>
      <c r="P52" s="64"/>
      <c r="Q52" s="247"/>
    </row>
    <row r="53" spans="1:17" s="106" customFormat="1" ht="9" customHeight="1">
      <c r="A53" s="229">
        <v>23</v>
      </c>
      <c r="B53" s="160">
        <f>IF($E53="","",VLOOKUP($E53,'[6]Prep Sorteo'!$A$7:$M$70,4,FALSE))</f>
      </c>
      <c r="C53" s="161">
        <f>IF($E53="","",VLOOKUP($E53,'[6]Prep Sorteo'!$A$7:$M$70,9,FALSE))</f>
      </c>
      <c r="D53" s="161">
        <f>IF($E53="","",VLOOKUP($E53,'[6]Prep Sorteo'!$A$7:$M$70,11,FALSE))</f>
      </c>
      <c r="E53" s="162"/>
      <c r="F53" s="163" t="str">
        <f>IF(ISBLANK($E53),"Bye",IF(VLOOKUP($E53,'[6]Prep Sorteo'!$A$7:$M$70,2,FALSE)="ZZZ","",CONCATENATE(VLOOKUP($E53,'[6]Prep Sorteo'!$A$7:$M$70,2,FALSE),", ",VLOOKUP($E53,'[6]Prep Sorteo'!$A$7:$M$70,3,FALSE))))</f>
        <v>Bye</v>
      </c>
      <c r="G53" s="240" t="e">
        <f>#REF!</f>
        <v>#REF!</v>
      </c>
      <c r="H53" s="235"/>
      <c r="I53" s="244" t="s">
        <v>159</v>
      </c>
      <c r="J53" s="235"/>
      <c r="K53" s="243"/>
      <c r="L53" s="235"/>
      <c r="M53" s="243"/>
      <c r="N53" s="247"/>
      <c r="O53" s="247"/>
      <c r="P53" s="52">
        <f>IF($E53="","",VLOOKUP($E53,'[6]Prep Sorteo'!$A$7:$M$71,10,FALSE))</f>
      </c>
      <c r="Q53" s="52" t="e">
        <f>jugador($F53)</f>
        <v>#NAME?</v>
      </c>
    </row>
    <row r="54" spans="1:17" s="106" customFormat="1" ht="9" customHeight="1">
      <c r="A54" s="229"/>
      <c r="B54" s="230"/>
      <c r="C54" s="231"/>
      <c r="D54" s="231"/>
      <c r="E54" s="232"/>
      <c r="F54" s="233"/>
      <c r="G54" s="242" t="s">
        <v>95</v>
      </c>
      <c r="H54" s="235" t="e">
        <f>IF(G54=Q53,B53,B55)</f>
        <v>#NAME?</v>
      </c>
      <c r="I54" s="245"/>
      <c r="J54" s="235"/>
      <c r="K54" s="243"/>
      <c r="L54" s="235"/>
      <c r="M54" s="243"/>
      <c r="N54" s="247"/>
      <c r="O54" s="247"/>
      <c r="P54" s="64"/>
      <c r="Q54" s="247"/>
    </row>
    <row r="55" spans="1:17" s="106" customFormat="1" ht="9" customHeight="1">
      <c r="A55" s="227">
        <v>24</v>
      </c>
      <c r="B55" s="160">
        <f>IF($E55="","",VLOOKUP($E55,'[6]Prep Sorteo'!$A$7:$M$70,4,FALSE))</f>
        <v>5945699</v>
      </c>
      <c r="C55" s="161">
        <f>IF($E55="","",VLOOKUP($E55,'[6]Prep Sorteo'!$A$7:$M$70,9,FALSE))</f>
        <v>0</v>
      </c>
      <c r="D55" s="161">
        <f>IF($E55="","",VLOOKUP($E55,'[6]Prep Sorteo'!$A$7:$M$70,11,FALSE))</f>
        <v>0</v>
      </c>
      <c r="E55" s="162">
        <v>4</v>
      </c>
      <c r="F55" s="177" t="str">
        <f>IF(ISBLANK($E55),"Bye",IF(VLOOKUP($E55,'[6]Prep Sorteo'!$A$7:$M$70,2,FALSE)="ZZZ","",CONCATENATE(VLOOKUP($E55,'[6]Prep Sorteo'!$A$7:$M$70,2,FALSE),", ",VLOOKUP($E55,'[6]Prep Sorteo'!$A$7:$M$70,3,FALSE))))</f>
        <v>MCMANUS, LUCA</v>
      </c>
      <c r="G55" s="236"/>
      <c r="H55" s="235"/>
      <c r="I55" s="244"/>
      <c r="J55" s="235"/>
      <c r="K55" s="243"/>
      <c r="L55" s="235"/>
      <c r="M55" s="240" t="str">
        <f>M24</f>
        <v>TRIBALDOS G.</v>
      </c>
      <c r="N55" s="247"/>
      <c r="O55" s="247"/>
      <c r="P55" s="52">
        <f>IF($E55="","",VLOOKUP($E55,'[6]Prep Sorteo'!$A$7:$M$71,10,FALSE))</f>
        <v>146</v>
      </c>
      <c r="Q55" s="52" t="e">
        <f>jugador($F55)</f>
        <v>#NAME?</v>
      </c>
    </row>
    <row r="56" spans="1:17" s="106" customFormat="1" ht="9" customHeight="1">
      <c r="A56" s="229"/>
      <c r="B56" s="230"/>
      <c r="C56" s="231"/>
      <c r="D56" s="231"/>
      <c r="E56" s="246"/>
      <c r="F56" s="238"/>
      <c r="G56" s="236"/>
      <c r="H56" s="235"/>
      <c r="I56" s="244"/>
      <c r="J56" s="235"/>
      <c r="K56" s="239"/>
      <c r="L56" s="235"/>
      <c r="M56" s="242" t="s">
        <v>157</v>
      </c>
      <c r="N56" s="92" t="e">
        <f>IF(M56=K48,L48,L64)</f>
        <v>#REF!</v>
      </c>
      <c r="O56" s="247"/>
      <c r="P56" s="194"/>
      <c r="Q56" s="247"/>
    </row>
    <row r="57" spans="1:17" s="106" customFormat="1" ht="9" customHeight="1">
      <c r="A57" s="229">
        <v>25</v>
      </c>
      <c r="B57" s="160">
        <f>IF($E57="","",VLOOKUP($E57,'[6]Prep Sorteo'!$A$7:$M$70,4,FALSE))</f>
        <v>5913000</v>
      </c>
      <c r="C57" s="161">
        <f>IF($E57="","",VLOOKUP($E57,'[6]Prep Sorteo'!$A$7:$M$70,9,FALSE))</f>
        <v>2391</v>
      </c>
      <c r="D57" s="161">
        <f>IF($E57="","",VLOOKUP($E57,'[6]Prep Sorteo'!$A$7:$M$70,11,FALSE))</f>
        <v>0</v>
      </c>
      <c r="E57" s="162">
        <v>5</v>
      </c>
      <c r="F57" s="163" t="str">
        <f>IF(ISBLANK($E57),"Bye",IF(VLOOKUP($E57,'[6]Prep Sorteo'!$A$7:$M$70,2,FALSE)="ZZZ","",CONCATENATE(VLOOKUP($E57,'[6]Prep Sorteo'!$A$7:$M$70,2,FALSE),", ",VLOOKUP($E57,'[6]Prep Sorteo'!$A$7:$M$70,3,FALSE))))</f>
        <v>CLADERA GARCIA, JOEL</v>
      </c>
      <c r="G57" s="236"/>
      <c r="H57" s="235"/>
      <c r="I57" s="244"/>
      <c r="J57" s="235"/>
      <c r="K57" s="243"/>
      <c r="L57" s="235"/>
      <c r="M57" s="236" t="s">
        <v>172</v>
      </c>
      <c r="P57" s="52">
        <f>IF($E57="","",VLOOKUP($E57,'[6]Prep Sorteo'!$A$7:$M$71,10,FALSE))</f>
        <v>140</v>
      </c>
      <c r="Q57" s="52" t="e">
        <f>jugador($F57)</f>
        <v>#NAME?</v>
      </c>
    </row>
    <row r="58" spans="1:17" s="106" customFormat="1" ht="9" customHeight="1">
      <c r="A58" s="229"/>
      <c r="B58" s="230"/>
      <c r="C58" s="231"/>
      <c r="D58" s="231"/>
      <c r="E58" s="232"/>
      <c r="F58" s="233"/>
      <c r="G58" s="234" t="s">
        <v>96</v>
      </c>
      <c r="H58" s="235" t="e">
        <f>IF(G58=Q57,B57,B59)</f>
        <v>#NAME?</v>
      </c>
      <c r="I58" s="244"/>
      <c r="J58" s="235"/>
      <c r="K58" s="243"/>
      <c r="L58" s="235"/>
      <c r="M58" s="236"/>
      <c r="P58" s="64"/>
      <c r="Q58" s="247"/>
    </row>
    <row r="59" spans="1:17" s="106" customFormat="1" ht="9" customHeight="1">
      <c r="A59" s="229">
        <v>26</v>
      </c>
      <c r="B59" s="160">
        <f>IF($E59="","",VLOOKUP($E59,'[6]Prep Sorteo'!$A$7:$M$70,4,FALSE))</f>
      </c>
      <c r="C59" s="161">
        <f>IF($E59="","",VLOOKUP($E59,'[6]Prep Sorteo'!$A$7:$M$70,9,FALSE))</f>
      </c>
      <c r="D59" s="161">
        <f>IF($E59="","",VLOOKUP($E59,'[6]Prep Sorteo'!$A$7:$M$70,11,FALSE))</f>
      </c>
      <c r="E59" s="162"/>
      <c r="F59" s="177" t="str">
        <f>IF(ISBLANK($E59),"Bye",IF(VLOOKUP($E59,'[6]Prep Sorteo'!$A$7:$M$70,2,FALSE)="ZZZ","",CONCATENATE(VLOOKUP($E59,'[6]Prep Sorteo'!$A$7:$M$70,2,FALSE),", ",VLOOKUP($E59,'[6]Prep Sorteo'!$A$7:$M$70,3,FALSE))))</f>
        <v>Bye</v>
      </c>
      <c r="G59" s="237"/>
      <c r="H59" s="235"/>
      <c r="I59" s="244"/>
      <c r="J59" s="235"/>
      <c r="K59" s="243"/>
      <c r="L59" s="235"/>
      <c r="M59" s="236"/>
      <c r="P59" s="52">
        <f>IF($E59="","",VLOOKUP($E59,'[6]Prep Sorteo'!$A$7:$M$71,10,FALSE))</f>
      </c>
      <c r="Q59" s="52" t="e">
        <f>jugador($F59)</f>
        <v>#NAME?</v>
      </c>
    </row>
    <row r="60" spans="1:17" s="106" customFormat="1" ht="9" customHeight="1">
      <c r="A60" s="229"/>
      <c r="B60" s="230"/>
      <c r="C60" s="231"/>
      <c r="D60" s="231"/>
      <c r="E60" s="232"/>
      <c r="F60" s="238"/>
      <c r="G60" s="239"/>
      <c r="H60" s="235"/>
      <c r="I60" s="234" t="s">
        <v>96</v>
      </c>
      <c r="J60" s="235" t="e">
        <f>IF(I60=G58,H58,H62)</f>
        <v>#NAME?</v>
      </c>
      <c r="K60" s="243"/>
      <c r="L60" s="235"/>
      <c r="M60" s="236"/>
      <c r="P60" s="64"/>
      <c r="Q60" s="247"/>
    </row>
    <row r="61" spans="1:17" s="106" customFormat="1" ht="9" customHeight="1">
      <c r="A61" s="229">
        <v>27</v>
      </c>
      <c r="B61" s="160">
        <f>IF($E61="","",VLOOKUP($E61,'[6]Prep Sorteo'!$A$7:$M$70,4,FALSE))</f>
        <v>5922879</v>
      </c>
      <c r="C61" s="161">
        <f>IF($E61="","",VLOOKUP($E61,'[6]Prep Sorteo'!$A$7:$M$70,9,FALSE))</f>
        <v>3828</v>
      </c>
      <c r="D61" s="161">
        <f>IF($E61="","",VLOOKUP($E61,'[6]Prep Sorteo'!$A$7:$M$70,11,FALSE))</f>
        <v>0</v>
      </c>
      <c r="E61" s="162">
        <v>12</v>
      </c>
      <c r="F61" s="163" t="str">
        <f>IF(ISBLANK($E61),"Bye",IF(VLOOKUP($E61,'[6]Prep Sorteo'!$A$7:$M$70,2,FALSE)="ZZZ","",CONCATENATE(VLOOKUP($E61,'[6]Prep Sorteo'!$A$7:$M$70,2,FALSE),", ",VLOOKUP($E61,'[6]Prep Sorteo'!$A$7:$M$70,3,FALSE))))</f>
        <v>MENA PALACIN, ALVARO</v>
      </c>
      <c r="G61" s="240" t="str">
        <f>G58</f>
        <v>CLADERA J.</v>
      </c>
      <c r="H61" s="235"/>
      <c r="I61" s="237" t="s">
        <v>146</v>
      </c>
      <c r="J61" s="235"/>
      <c r="K61" s="243"/>
      <c r="L61" s="235"/>
      <c r="M61" s="236"/>
      <c r="P61" s="52">
        <f>IF($E61="","",VLOOKUP($E61,'[6]Prep Sorteo'!$A$7:$M$71,10,FALSE))</f>
        <v>82</v>
      </c>
      <c r="Q61" s="52" t="e">
        <f>jugador($F61)</f>
        <v>#NAME?</v>
      </c>
    </row>
    <row r="62" spans="1:17" s="106" customFormat="1" ht="9" customHeight="1">
      <c r="A62" s="229"/>
      <c r="B62" s="241"/>
      <c r="C62" s="231"/>
      <c r="D62" s="231"/>
      <c r="E62" s="232"/>
      <c r="F62" s="233"/>
      <c r="G62" s="316" t="s">
        <v>160</v>
      </c>
      <c r="H62" s="235" t="e">
        <f>IF(#REF!=Q61,B61,B63)</f>
        <v>#REF!</v>
      </c>
      <c r="I62" s="239"/>
      <c r="J62" s="235"/>
      <c r="K62" s="243"/>
      <c r="L62" s="235"/>
      <c r="M62" s="236"/>
      <c r="P62" s="64"/>
      <c r="Q62" s="247"/>
    </row>
    <row r="63" spans="1:17" s="106" customFormat="1" ht="9" customHeight="1">
      <c r="A63" s="229">
        <v>28</v>
      </c>
      <c r="B63" s="160">
        <f>IF($E63="","",VLOOKUP($E63,'[6]Prep Sorteo'!$A$7:$M$70,4,FALSE))</f>
        <v>5918779</v>
      </c>
      <c r="C63" s="161">
        <f>IF($E63="","",VLOOKUP($E63,'[6]Prep Sorteo'!$A$7:$M$70,9,FALSE))</f>
        <v>3790</v>
      </c>
      <c r="D63" s="161">
        <f>IF($E63="","",VLOOKUP($E63,'[6]Prep Sorteo'!$A$7:$M$70,11,FALSE))</f>
        <v>0</v>
      </c>
      <c r="E63" s="162">
        <v>11</v>
      </c>
      <c r="F63" s="177" t="str">
        <f>IF(ISBLANK($E63),"Bye",IF(VLOOKUP($E63,'[6]Prep Sorteo'!$A$7:$M$70,2,FALSE)="ZZZ","",CONCATENATE(VLOOKUP($E63,'[6]Prep Sorteo'!$A$7:$M$70,2,FALSE),", ",VLOOKUP($E63,'[6]Prep Sorteo'!$A$7:$M$70,3,FALSE))))</f>
        <v>BAOS DARDER, ANTONIO</v>
      </c>
      <c r="G63" s="236" t="s">
        <v>161</v>
      </c>
      <c r="H63" s="235"/>
      <c r="I63" s="243"/>
      <c r="J63" s="235"/>
      <c r="K63" s="240" t="str">
        <f>K48</f>
        <v>JUAN M.</v>
      </c>
      <c r="L63" s="235"/>
      <c r="M63" s="236"/>
      <c r="P63" s="52">
        <f>IF($E63="","",VLOOKUP($E63,'[6]Prep Sorteo'!$A$7:$M$71,10,FALSE))</f>
        <v>83</v>
      </c>
      <c r="Q63" s="52" t="e">
        <f>jugador($F63)</f>
        <v>#NAME?</v>
      </c>
    </row>
    <row r="64" spans="1:17" s="106" customFormat="1" ht="9" customHeight="1">
      <c r="A64" s="229"/>
      <c r="B64" s="230"/>
      <c r="C64" s="231"/>
      <c r="D64" s="231"/>
      <c r="E64" s="232"/>
      <c r="F64" s="238"/>
      <c r="G64" s="236"/>
      <c r="H64" s="235"/>
      <c r="I64" s="239"/>
      <c r="J64" s="235"/>
      <c r="K64" s="242" t="s">
        <v>96</v>
      </c>
      <c r="L64" s="235" t="e">
        <f>IF(K64=I60,J60,J68)</f>
        <v>#NAME?</v>
      </c>
      <c r="M64" s="236"/>
      <c r="P64" s="64"/>
      <c r="Q64" s="247"/>
    </row>
    <row r="65" spans="1:17" s="106" customFormat="1" ht="9" customHeight="1">
      <c r="A65" s="229">
        <v>29</v>
      </c>
      <c r="B65" s="160">
        <f>IF($E65="","",VLOOKUP($E65,'[6]Prep Sorteo'!$A$7:$M$70,4,FALSE))</f>
        <v>5893913</v>
      </c>
      <c r="C65" s="161">
        <f>IF($E65="","",VLOOKUP($E65,'[6]Prep Sorteo'!$A$7:$M$70,9,FALSE))</f>
        <v>5838</v>
      </c>
      <c r="D65" s="161">
        <f>IF($E65="","",VLOOKUP($E65,'[6]Prep Sorteo'!$A$7:$M$70,11,FALSE))</f>
        <v>0</v>
      </c>
      <c r="E65" s="162">
        <v>19</v>
      </c>
      <c r="F65" s="163" t="str">
        <f>IF(ISBLANK($E65),"Bye",IF(VLOOKUP($E65,'[6]Prep Sorteo'!$A$7:$M$70,2,FALSE)="ZZZ","",CONCATENATE(VLOOKUP($E65,'[6]Prep Sorteo'!$A$7:$M$70,2,FALSE),", ",VLOOKUP($E65,'[6]Prep Sorteo'!$A$7:$M$70,3,FALSE))))</f>
        <v>ZOLYNIAK, IGOR</v>
      </c>
      <c r="G65" s="236"/>
      <c r="H65" s="235"/>
      <c r="I65" s="243"/>
      <c r="J65" s="235"/>
      <c r="K65" s="244" t="s">
        <v>216</v>
      </c>
      <c r="L65" s="244"/>
      <c r="M65" s="236"/>
      <c r="P65" s="52">
        <f>IF($E65="","",VLOOKUP($E65,'[6]Prep Sorteo'!$A$7:$M$71,10,FALSE))</f>
        <v>45</v>
      </c>
      <c r="Q65" s="52" t="e">
        <f>jugador($F65)</f>
        <v>#NAME?</v>
      </c>
    </row>
    <row r="66" spans="1:17" s="106" customFormat="1" ht="9" customHeight="1">
      <c r="A66" s="229"/>
      <c r="B66" s="230"/>
      <c r="C66" s="231"/>
      <c r="D66" s="231"/>
      <c r="E66" s="232"/>
      <c r="F66" s="233"/>
      <c r="G66" s="236" t="s">
        <v>162</v>
      </c>
      <c r="H66" s="235" t="e">
        <f>IF(G66=Q65,B65,B67)</f>
        <v>#NAME?</v>
      </c>
      <c r="I66" s="243"/>
      <c r="J66" s="235"/>
      <c r="K66" s="244"/>
      <c r="L66" s="244"/>
      <c r="M66" s="236"/>
      <c r="P66" s="64"/>
      <c r="Q66" s="247"/>
    </row>
    <row r="67" spans="1:17" s="106" customFormat="1" ht="9" customHeight="1">
      <c r="A67" s="229">
        <v>30</v>
      </c>
      <c r="B67" s="160">
        <f>IF($E67="","",VLOOKUP($E67,'[6]Prep Sorteo'!$A$7:$M$70,4,FALSE))</f>
        <v>5916377</v>
      </c>
      <c r="C67" s="161">
        <f>IF($E67="","",VLOOKUP($E67,'[6]Prep Sorteo'!$A$7:$M$70,9,FALSE))</f>
        <v>6476</v>
      </c>
      <c r="D67" s="161">
        <f>IF($E67="","",VLOOKUP($E67,'[6]Prep Sorteo'!$A$7:$M$70,11,FALSE))</f>
        <v>0</v>
      </c>
      <c r="E67" s="162">
        <v>22</v>
      </c>
      <c r="F67" s="177" t="str">
        <f>IF(ISBLANK($E67),"Bye",IF(VLOOKUP($E67,'[6]Prep Sorteo'!$A$7:$M$70,2,FALSE)="ZZZ","",CONCATENATE(VLOOKUP($E67,'[6]Prep Sorteo'!$A$7:$M$70,2,FALSE),", ",VLOOKUP($E67,'[6]Prep Sorteo'!$A$7:$M$70,3,FALSE))))</f>
        <v>SERRA VINOGRADOV, GREGORI</v>
      </c>
      <c r="G67" s="237" t="s">
        <v>158</v>
      </c>
      <c r="H67" s="235"/>
      <c r="I67" s="240" t="str">
        <f>I60</f>
        <v>CLADERA J.</v>
      </c>
      <c r="J67" s="235"/>
      <c r="K67" s="244"/>
      <c r="L67" s="244"/>
      <c r="M67" s="236"/>
      <c r="P67" s="52">
        <f>IF($E67="","",VLOOKUP($E67,'[6]Prep Sorteo'!$A$7:$M$71,10,FALSE))</f>
        <v>38</v>
      </c>
      <c r="Q67" s="52" t="e">
        <f>jugador($F67)</f>
        <v>#NAME?</v>
      </c>
    </row>
    <row r="68" spans="1:17" s="106" customFormat="1" ht="9" customHeight="1">
      <c r="A68" s="229"/>
      <c r="B68" s="230"/>
      <c r="C68" s="231"/>
      <c r="D68" s="231"/>
      <c r="E68" s="232"/>
      <c r="F68" s="238"/>
      <c r="G68" s="239"/>
      <c r="H68" s="235"/>
      <c r="I68" s="242" t="s">
        <v>97</v>
      </c>
      <c r="J68" s="235" t="e">
        <f>IF(I68=G66,H66,H70)</f>
        <v>#NAME?</v>
      </c>
      <c r="K68" s="244"/>
      <c r="L68" s="244"/>
      <c r="M68" s="236"/>
      <c r="P68" s="64"/>
      <c r="Q68" s="247"/>
    </row>
    <row r="69" spans="1:17" s="106" customFormat="1" ht="9" customHeight="1">
      <c r="A69" s="229">
        <v>31</v>
      </c>
      <c r="B69" s="160">
        <f>IF($E69="","",VLOOKUP($E69,'[6]Prep Sorteo'!$A$7:$M$70,4,FALSE))</f>
      </c>
      <c r="C69" s="161">
        <f>IF($E69="","",VLOOKUP($E69,'[6]Prep Sorteo'!$A$7:$M$70,9,FALSE))</f>
      </c>
      <c r="D69" s="161">
        <f>IF($E69="","",VLOOKUP($E69,'[6]Prep Sorteo'!$A$7:$M$70,11,FALSE))</f>
      </c>
      <c r="E69" s="162"/>
      <c r="F69" s="163" t="str">
        <f>IF(ISBLANK($E69),"Bye",IF(VLOOKUP($E69,'[6]Prep Sorteo'!$A$7:$M$70,2,FALSE)="ZZZ","",CONCATENATE(VLOOKUP($E69,'[6]Prep Sorteo'!$A$7:$M$70,2,FALSE),", ",VLOOKUP($E69,'[6]Prep Sorteo'!$A$7:$M$70,3,FALSE))))</f>
        <v>Bye</v>
      </c>
      <c r="G69" s="240" t="str">
        <f>G66</f>
        <v>ZOLYNIAK I.</v>
      </c>
      <c r="H69" s="235"/>
      <c r="I69" s="244" t="s">
        <v>142</v>
      </c>
      <c r="J69" s="244"/>
      <c r="K69" s="244"/>
      <c r="L69" s="244"/>
      <c r="M69" s="236"/>
      <c r="P69" s="52">
        <f>IF($E69="","",VLOOKUP($E69,'[6]Prep Sorteo'!$A$7:$M$71,10,FALSE))</f>
      </c>
      <c r="Q69" s="52" t="e">
        <f>jugador($F69)</f>
        <v>#NAME?</v>
      </c>
    </row>
    <row r="70" spans="1:17" s="106" customFormat="1" ht="9" customHeight="1">
      <c r="A70" s="229"/>
      <c r="B70" s="230"/>
      <c r="C70" s="231"/>
      <c r="D70" s="231"/>
      <c r="E70" s="232"/>
      <c r="F70" s="233"/>
      <c r="G70" s="242" t="s">
        <v>97</v>
      </c>
      <c r="H70" s="235" t="e">
        <f>IF(G70=Q69,B69,B71)</f>
        <v>#NAME?</v>
      </c>
      <c r="I70" s="245"/>
      <c r="J70" s="245"/>
      <c r="K70" s="244"/>
      <c r="L70" s="244"/>
      <c r="M70" s="236"/>
      <c r="P70" s="64"/>
      <c r="Q70" s="247"/>
    </row>
    <row r="71" spans="1:17" s="106" customFormat="1" ht="9" customHeight="1">
      <c r="A71" s="227">
        <v>32</v>
      </c>
      <c r="B71" s="160">
        <f>IF($E71="","",VLOOKUP($E71,'[6]Prep Sorteo'!$A$7:$M$70,4,FALSE))</f>
        <v>5892882</v>
      </c>
      <c r="C71" s="161">
        <f>IF($E71="","",VLOOKUP($E71,'[6]Prep Sorteo'!$A$7:$M$70,9,FALSE))</f>
        <v>1940</v>
      </c>
      <c r="D71" s="161">
        <f>IF($E71="","",VLOOKUP($E71,'[6]Prep Sorteo'!$A$7:$M$70,11,FALSE))</f>
        <v>0</v>
      </c>
      <c r="E71" s="162">
        <v>2</v>
      </c>
      <c r="F71" s="177" t="str">
        <f>IF(ISBLANK($E71),"Bye",IF(VLOOKUP($E71,'[6]Prep Sorteo'!$A$7:$M$70,2,FALSE)="ZZZ","",CONCATENATE(VLOOKUP($E71,'[6]Prep Sorteo'!$A$7:$M$70,2,FALSE),", ",VLOOKUP($E71,'[6]Prep Sorteo'!$A$7:$M$70,3,FALSE))))</f>
        <v>AMENGUAL LIRIO, DAVID</v>
      </c>
      <c r="G71" s="236"/>
      <c r="H71" s="236"/>
      <c r="I71" s="244"/>
      <c r="J71" s="244"/>
      <c r="K71" s="244"/>
      <c r="L71" s="244"/>
      <c r="M71" s="236"/>
      <c r="P71" s="52">
        <f>IF($E71="","",VLOOKUP($E71,'[6]Prep Sorteo'!$A$7:$M$71,10,FALSE))</f>
        <v>178</v>
      </c>
      <c r="Q71" s="52" t="e">
        <f>jugador($F71)</f>
        <v>#NAME?</v>
      </c>
    </row>
    <row r="72" spans="1:17" ht="9" customHeight="1" thickBot="1">
      <c r="A72" s="332" t="s">
        <v>39</v>
      </c>
      <c r="B72" s="332"/>
      <c r="C72" s="252"/>
      <c r="D72" s="252"/>
      <c r="E72" s="252"/>
      <c r="F72" s="252"/>
      <c r="G72" s="252"/>
      <c r="H72" s="252"/>
      <c r="I72" s="252"/>
      <c r="J72" s="252"/>
      <c r="K72" s="252"/>
      <c r="L72" s="252"/>
      <c r="M72" s="252"/>
      <c r="Q72" s="106"/>
    </row>
    <row r="73" spans="1:13" s="199" customFormat="1" ht="9" customHeight="1">
      <c r="A73" s="371" t="s">
        <v>40</v>
      </c>
      <c r="B73" s="372"/>
      <c r="C73" s="372"/>
      <c r="D73" s="373"/>
      <c r="E73" s="200" t="s">
        <v>41</v>
      </c>
      <c r="F73" s="201" t="s">
        <v>42</v>
      </c>
      <c r="G73" s="374" t="s">
        <v>43</v>
      </c>
      <c r="H73" s="375"/>
      <c r="I73" s="376"/>
      <c r="J73" s="202"/>
      <c r="K73" s="375" t="s">
        <v>44</v>
      </c>
      <c r="L73" s="375"/>
      <c r="M73" s="377"/>
    </row>
    <row r="74" spans="1:13" s="199" customFormat="1" ht="9" customHeight="1" thickBot="1">
      <c r="A74" s="378">
        <v>42312</v>
      </c>
      <c r="B74" s="379"/>
      <c r="C74" s="379"/>
      <c r="D74" s="380"/>
      <c r="E74" s="203">
        <v>1</v>
      </c>
      <c r="F74" s="114" t="str">
        <f>F9</f>
        <v>TRIBALDOS RODRIGUEZ, GASPAR EMI</v>
      </c>
      <c r="G74" s="381"/>
      <c r="H74" s="382"/>
      <c r="I74" s="383"/>
      <c r="J74" s="204"/>
      <c r="K74" s="382"/>
      <c r="L74" s="382"/>
      <c r="M74" s="384"/>
    </row>
    <row r="75" spans="1:13" s="199" customFormat="1" ht="9" customHeight="1">
      <c r="A75" s="385" t="s">
        <v>46</v>
      </c>
      <c r="B75" s="386"/>
      <c r="C75" s="386"/>
      <c r="D75" s="387"/>
      <c r="E75" s="205">
        <v>2</v>
      </c>
      <c r="F75" s="206" t="str">
        <f>F71</f>
        <v>AMENGUAL LIRIO, DAVID</v>
      </c>
      <c r="G75" s="381"/>
      <c r="H75" s="382"/>
      <c r="I75" s="383"/>
      <c r="J75" s="204"/>
      <c r="K75" s="382"/>
      <c r="L75" s="382"/>
      <c r="M75" s="384"/>
    </row>
    <row r="76" spans="1:13" s="199" customFormat="1" ht="9" customHeight="1" thickBot="1">
      <c r="A76" s="388" t="s">
        <v>48</v>
      </c>
      <c r="B76" s="389"/>
      <c r="C76" s="389"/>
      <c r="D76" s="390"/>
      <c r="E76" s="205">
        <v>3</v>
      </c>
      <c r="F76" s="206" t="str">
        <f>IF(E25=3,F25,IF(E55=3,F55,""))</f>
        <v>FASCIO, ALEXANDRE</v>
      </c>
      <c r="G76" s="381"/>
      <c r="H76" s="382"/>
      <c r="I76" s="383"/>
      <c r="J76" s="204"/>
      <c r="K76" s="382"/>
      <c r="L76" s="382"/>
      <c r="M76" s="384"/>
    </row>
    <row r="77" spans="1:13" s="199" customFormat="1" ht="9" customHeight="1">
      <c r="A77" s="371" t="s">
        <v>50</v>
      </c>
      <c r="B77" s="372"/>
      <c r="C77" s="372"/>
      <c r="D77" s="373"/>
      <c r="E77" s="205">
        <v>4</v>
      </c>
      <c r="F77" s="206" t="str">
        <f>IF(E25=4,F25,IF(E55=4,F55,""))</f>
        <v>MCMANUS, LUCA</v>
      </c>
      <c r="G77" s="381"/>
      <c r="H77" s="382"/>
      <c r="I77" s="383"/>
      <c r="J77" s="204"/>
      <c r="K77" s="382"/>
      <c r="L77" s="382"/>
      <c r="M77" s="384"/>
    </row>
    <row r="78" spans="1:13" s="199" customFormat="1" ht="9" customHeight="1" thickBot="1">
      <c r="A78" s="391"/>
      <c r="B78" s="392"/>
      <c r="C78" s="392"/>
      <c r="D78" s="393"/>
      <c r="E78" s="207">
        <v>5</v>
      </c>
      <c r="F78" s="208" t="str">
        <f>IF(E23=5,F23,IF(E39=5,F39,IF(E41=5,F41,IF(E57=5,F57,""))))</f>
        <v>CLADERA GARCIA, JOEL</v>
      </c>
      <c r="G78" s="381"/>
      <c r="H78" s="382"/>
      <c r="I78" s="383"/>
      <c r="J78" s="204"/>
      <c r="K78" s="382"/>
      <c r="L78" s="382"/>
      <c r="M78" s="384"/>
    </row>
    <row r="79" spans="1:13" s="199" customFormat="1" ht="9" customHeight="1">
      <c r="A79" s="371" t="s">
        <v>51</v>
      </c>
      <c r="B79" s="372"/>
      <c r="C79" s="372"/>
      <c r="D79" s="373"/>
      <c r="E79" s="207">
        <v>6</v>
      </c>
      <c r="F79" s="208">
        <f>IF(E23=6,F23,IF(E39=6,F39,IF(E41=6,F41,IF(E57=6,F57,""))))</f>
      </c>
      <c r="G79" s="381"/>
      <c r="H79" s="382"/>
      <c r="I79" s="383"/>
      <c r="J79" s="204"/>
      <c r="K79" s="382"/>
      <c r="L79" s="382"/>
      <c r="M79" s="384"/>
    </row>
    <row r="80" spans="1:13" s="199" customFormat="1" ht="9" customHeight="1">
      <c r="A80" s="394" t="str">
        <f>K6</f>
        <v>PEP JORDI MATAS RAMIS</v>
      </c>
      <c r="B80" s="395"/>
      <c r="C80" s="395"/>
      <c r="D80" s="396"/>
      <c r="E80" s="207">
        <v>7</v>
      </c>
      <c r="F80" s="208">
        <f>IF(E23=7,F23,IF(E39=7,F39,IF(E41=7,F41,IF(E57=7,F57,""))))</f>
      </c>
      <c r="G80" s="381"/>
      <c r="H80" s="382"/>
      <c r="I80" s="383"/>
      <c r="J80" s="204"/>
      <c r="K80" s="382"/>
      <c r="L80" s="382"/>
      <c r="M80" s="384"/>
    </row>
    <row r="81" spans="1:13" s="199" customFormat="1" ht="9" customHeight="1" thickBot="1">
      <c r="A81" s="397">
        <f>('[6]Prep Torneo'!$E$7)</f>
        <v>3208825</v>
      </c>
      <c r="B81" s="398"/>
      <c r="C81" s="398"/>
      <c r="D81" s="399"/>
      <c r="E81" s="209">
        <v>8</v>
      </c>
      <c r="F81" s="210">
        <f>IF(E23=8,F23,IF(E39=8,F39,IF(E41=8,F41,IF(E57=8,F57,""))))</f>
      </c>
      <c r="G81" s="400"/>
      <c r="H81" s="401"/>
      <c r="I81" s="402"/>
      <c r="J81" s="211"/>
      <c r="K81" s="401"/>
      <c r="L81" s="401"/>
      <c r="M81" s="403"/>
    </row>
    <row r="82" spans="2:13" s="199" customFormat="1" ht="12.75">
      <c r="B82" s="212" t="s">
        <v>52</v>
      </c>
      <c r="F82" s="213"/>
      <c r="G82" s="213"/>
      <c r="H82" s="213"/>
      <c r="I82" s="214"/>
      <c r="J82" s="214"/>
      <c r="K82" s="404" t="s">
        <v>53</v>
      </c>
      <c r="L82" s="404"/>
      <c r="M82" s="404"/>
    </row>
    <row r="83" spans="6:13" s="199" customFormat="1" ht="12.75">
      <c r="F83" s="212" t="s">
        <v>54</v>
      </c>
      <c r="G83" s="405" t="s">
        <v>55</v>
      </c>
      <c r="H83" s="405"/>
      <c r="I83" s="405"/>
      <c r="J83" s="215"/>
      <c r="K83" s="213"/>
      <c r="L83" s="213"/>
      <c r="M83" s="214"/>
    </row>
    <row r="84" ht="12.75">
      <c r="K84" s="310">
        <v>42329</v>
      </c>
    </row>
    <row r="85" ht="12.75"/>
    <row r="87" ht="12.75"/>
    <row r="88" ht="12.75"/>
    <row r="89" ht="12.75"/>
  </sheetData>
  <sheetProtection password="CC8C" sheet="1" formatCells="0"/>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priority="4" dxfId="56" stopIfTrue="1">
      <formula>$M$9=8</formula>
    </cfRule>
  </conditionalFormatting>
  <conditionalFormatting sqref="E78:F81">
    <cfRule type="expression" priority="3" dxfId="58" stopIfTrue="1">
      <formula>$M$9&lt;5</formula>
    </cfRule>
  </conditionalFormatting>
  <conditionalFormatting sqref="F9:F71 B9:D71">
    <cfRule type="expression" priority="2" dxfId="56" stopIfTrue="1">
      <formula>AND($E9&lt;=$M$9,$E9&gt;0,$P9&gt;0,$D9&lt;&gt;"LL",$D9&lt;&gt;"Alt")</formula>
    </cfRule>
  </conditionalFormatting>
  <conditionalFormatting sqref="E9 E11 E13 E15 E17 E19 E21 E23 E25 E27 E29 E31 E33 E35 E37 E39 E41 E43 E45 E47 E49 E51 E53 E55 E57 E59 E61 E63 E65 E67 E69 E71">
    <cfRule type="expression" priority="1" dxfId="57" stopIfTrue="1">
      <formula>AND($E9&lt;=$M$9,$P9&gt;0,$D9&lt;&gt;"LL",$D9&lt;&gt;"Alt")</formula>
    </cfRule>
  </conditionalFormatting>
  <dataValidations count="5">
    <dataValidation type="list" allowBlank="1" showInputMessage="1" showErrorMessage="1" sqref="G70 G10 G66 G18 G22 G26 G46 G34 G58 G54">
      <formula1>$Q69:$Q71</formula1>
    </dataValidation>
    <dataValidation type="list" allowBlank="1" showInputMessage="1" showErrorMessage="1" sqref="I68 I52 I44 I20 I12 I28 I36 I60">
      <formula1>$G69:$G70</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 type="list" allowBlank="1" showInputMessage="1" showErrorMessage="1" sqref="M40">
      <formula1>$M$55:$M$56</formula1>
    </dataValidation>
  </dataValidations>
  <printOptions horizontalCentered="1" verticalCentered="1"/>
  <pageMargins left="0" right="0" top="0" bottom="0" header="0" footer="0"/>
  <pageSetup fitToHeight="1" fitToWidth="1"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84"/>
  <sheetViews>
    <sheetView showGridLines="0" showZeros="0" zoomScalePageLayoutView="0" workbookViewId="0" topLeftCell="A1">
      <selection activeCell="A1" sqref="A1:M1"/>
    </sheetView>
  </sheetViews>
  <sheetFormatPr defaultColWidth="9.140625" defaultRowHeight="15"/>
  <cols>
    <col min="1" max="1" width="2.7109375" style="253" bestFit="1" customWidth="1"/>
    <col min="2" max="2" width="7.57421875" style="253" bestFit="1" customWidth="1"/>
    <col min="3" max="3" width="5.28125" style="253" customWidth="1"/>
    <col min="4" max="4" width="4.00390625" style="253" customWidth="1"/>
    <col min="5" max="5" width="2.8515625" style="253" customWidth="1"/>
    <col min="6" max="6" width="24.7109375" style="253" customWidth="1"/>
    <col min="7" max="7" width="13.7109375" style="253" customWidth="1"/>
    <col min="8" max="8" width="17.57421875" style="253" hidden="1" customWidth="1"/>
    <col min="9" max="9" width="13.7109375" style="253" customWidth="1"/>
    <col min="10" max="10" width="12.7109375" style="253" hidden="1" customWidth="1"/>
    <col min="11" max="11" width="13.7109375" style="253" customWidth="1"/>
    <col min="12" max="12" width="15.00390625" style="253" hidden="1" customWidth="1"/>
    <col min="13" max="13" width="13.7109375" style="253" customWidth="1"/>
    <col min="14" max="14" width="10.28125" style="253" hidden="1" customWidth="1"/>
    <col min="15" max="15" width="11.28125" style="253" hidden="1" customWidth="1"/>
    <col min="16" max="16" width="13.140625" style="253" hidden="1" customWidth="1"/>
    <col min="17" max="17" width="16.140625" style="253" hidden="1" customWidth="1"/>
    <col min="18" max="16384" width="9.140625" style="253" customWidth="1"/>
  </cols>
  <sheetData>
    <row r="1" spans="1:13" s="132" customFormat="1" ht="25.5">
      <c r="A1" s="349" t="str">
        <f>('[4]Prep Torneo'!A5)</f>
        <v>XXIV MEMORIAL HERMANO TARSICIO</v>
      </c>
      <c r="B1" s="349"/>
      <c r="C1" s="349"/>
      <c r="D1" s="349"/>
      <c r="E1" s="349"/>
      <c r="F1" s="349"/>
      <c r="G1" s="349"/>
      <c r="H1" s="349"/>
      <c r="I1" s="349"/>
      <c r="J1" s="349"/>
      <c r="K1" s="349"/>
      <c r="L1" s="349"/>
      <c r="M1" s="349"/>
    </row>
    <row r="2" spans="1:13" s="134" customFormat="1" ht="12.75">
      <c r="A2" s="368" t="s">
        <v>0</v>
      </c>
      <c r="B2" s="368"/>
      <c r="C2" s="368"/>
      <c r="D2" s="368"/>
      <c r="E2" s="368"/>
      <c r="F2" s="368"/>
      <c r="G2" s="368"/>
      <c r="H2" s="368"/>
      <c r="I2" s="368"/>
      <c r="J2" s="368"/>
      <c r="K2" s="368"/>
      <c r="L2" s="368"/>
      <c r="M2" s="368"/>
    </row>
    <row r="3" spans="1:13" s="140" customFormat="1" ht="9" customHeight="1">
      <c r="A3" s="369" t="s">
        <v>1</v>
      </c>
      <c r="B3" s="369"/>
      <c r="C3" s="369"/>
      <c r="D3" s="369"/>
      <c r="E3" s="369"/>
      <c r="F3" s="135" t="s">
        <v>2</v>
      </c>
      <c r="G3" s="135" t="s">
        <v>3</v>
      </c>
      <c r="H3" s="135"/>
      <c r="I3" s="136"/>
      <c r="J3" s="136"/>
      <c r="K3" s="135" t="s">
        <v>4</v>
      </c>
      <c r="L3" s="135"/>
      <c r="M3" s="138"/>
    </row>
    <row r="4" spans="1:17" s="147" customFormat="1" ht="11.25">
      <c r="A4" s="370">
        <f>('[4]Prep Torneo'!$A$7)</f>
        <v>42310</v>
      </c>
      <c r="B4" s="370"/>
      <c r="C4" s="370"/>
      <c r="D4" s="370"/>
      <c r="E4" s="370"/>
      <c r="F4" s="141" t="str">
        <f>('[4]Prep Torneo'!$B$7)</f>
        <v>ILLES BALEARS</v>
      </c>
      <c r="G4" s="142" t="str">
        <f>Ciudad</f>
        <v>PALMA</v>
      </c>
      <c r="H4" s="141"/>
      <c r="I4" s="143"/>
      <c r="J4" s="143"/>
      <c r="K4" s="141" t="str">
        <f>('[4]Prep Torneo'!$D$7)</f>
        <v>C.T. LA SALLE</v>
      </c>
      <c r="L4" s="141"/>
      <c r="M4" s="145"/>
      <c r="Q4" s="218" t="str">
        <f>Habil</f>
        <v>Si</v>
      </c>
    </row>
    <row r="5" spans="1:17" s="140" customFormat="1" ht="9">
      <c r="A5" s="369" t="s">
        <v>8</v>
      </c>
      <c r="B5" s="369"/>
      <c r="C5" s="369"/>
      <c r="D5" s="369"/>
      <c r="E5" s="369"/>
      <c r="F5" s="149" t="s">
        <v>9</v>
      </c>
      <c r="G5" s="136" t="s">
        <v>10</v>
      </c>
      <c r="H5" s="136"/>
      <c r="I5" s="136"/>
      <c r="J5" s="136"/>
      <c r="K5" s="150" t="s">
        <v>11</v>
      </c>
      <c r="L5" s="150"/>
      <c r="M5" s="138"/>
      <c r="Q5" s="219"/>
    </row>
    <row r="6" spans="1:17" s="147" customFormat="1" ht="12" thickBot="1">
      <c r="A6" s="367" t="str">
        <f>('[4]Prep Torneo'!$A$9)</f>
        <v>NO</v>
      </c>
      <c r="B6" s="367"/>
      <c r="C6" s="367"/>
      <c r="D6" s="367"/>
      <c r="E6" s="367"/>
      <c r="F6" s="153" t="str">
        <f>('[4]Prep Torneo'!$B$9)</f>
        <v>Cadete</v>
      </c>
      <c r="G6" s="153" t="str">
        <f>('[4]Prep Torneo'!$C$9)</f>
        <v>Masculino</v>
      </c>
      <c r="H6" s="153"/>
      <c r="I6" s="154"/>
      <c r="J6" s="154"/>
      <c r="K6" s="155" t="str">
        <f>CONCATENATE('[4]Prep Torneo'!$D$9," ",'[4]Prep Torneo'!$E$9)</f>
        <v>PEP JORDI MATAS RAMIS</v>
      </c>
      <c r="L6" s="155"/>
      <c r="M6" s="220"/>
      <c r="Q6" s="218" t="s">
        <v>16</v>
      </c>
    </row>
    <row r="7" spans="1:17" s="37" customFormat="1" ht="9">
      <c r="A7" s="221"/>
      <c r="B7" s="32" t="s">
        <v>17</v>
      </c>
      <c r="C7" s="33" t="s">
        <v>18</v>
      </c>
      <c r="D7" s="33" t="s">
        <v>19</v>
      </c>
      <c r="E7" s="32" t="s">
        <v>20</v>
      </c>
      <c r="F7" s="33" t="str">
        <f>IF(G6="Femenino","Jugadora","Jugador")</f>
        <v>Jugador</v>
      </c>
      <c r="G7" s="222" t="s">
        <v>59</v>
      </c>
      <c r="H7" s="222"/>
      <c r="I7" s="222" t="s">
        <v>22</v>
      </c>
      <c r="J7" s="222"/>
      <c r="K7" s="222" t="s">
        <v>23</v>
      </c>
      <c r="L7" s="222"/>
      <c r="M7" s="222" t="s">
        <v>24</v>
      </c>
      <c r="Q7" s="223"/>
    </row>
    <row r="8" spans="1:17" s="37" customFormat="1" ht="8.25" customHeight="1">
      <c r="A8" s="224"/>
      <c r="B8" s="225"/>
      <c r="C8" s="41"/>
      <c r="D8" s="41"/>
      <c r="E8" s="225"/>
      <c r="F8" s="226"/>
      <c r="G8" s="225"/>
      <c r="H8" s="225"/>
      <c r="I8" s="225"/>
      <c r="J8" s="225"/>
      <c r="K8" s="225"/>
      <c r="L8" s="225"/>
      <c r="M8" s="225"/>
      <c r="Q8" s="223"/>
    </row>
    <row r="9" spans="1:17" s="106" customFormat="1" ht="9" customHeight="1">
      <c r="A9" s="227">
        <v>1</v>
      </c>
      <c r="B9" s="160">
        <f>IF($E9="","",VLOOKUP($E9,'[4]Prep Sorteo'!$A$7:$M$70,4,FALSE))</f>
        <v>5877173</v>
      </c>
      <c r="C9" s="161">
        <f>IF($E9="","",VLOOKUP($E9,'[4]Prep Sorteo'!$A$7:$M$70,9,FALSE))</f>
        <v>444</v>
      </c>
      <c r="D9" s="161">
        <f>IF($E9="","",VLOOKUP($E9,'[4]Prep Sorteo'!$A$7:$M$70,11,FALSE))</f>
        <v>0</v>
      </c>
      <c r="E9" s="162">
        <v>1</v>
      </c>
      <c r="F9" s="163" t="str">
        <f>IF(ISBLANK($E9),"Bye",IF(VLOOKUP($E9,'[4]Prep Sorteo'!$A$7:$M$70,2,FALSE)="ZZZ","",CONCATENATE(VLOOKUP($E9,'[4]Prep Sorteo'!$A$7:$M$70,2,FALSE),", ",VLOOKUP($E9,'[4]Prep Sorteo'!$A$7:$M$70,3,FALSE))))</f>
        <v>VAZQUEZ BENNASSAR, JAVIER</v>
      </c>
      <c r="G9" s="228"/>
      <c r="H9" s="228"/>
      <c r="I9" s="228"/>
      <c r="J9" s="228"/>
      <c r="K9" s="228"/>
      <c r="L9" s="228"/>
      <c r="M9" s="165">
        <f>'[4]Prep Sorteo'!G3</f>
        <v>8</v>
      </c>
      <c r="P9" s="52">
        <f>IF($E9="","",VLOOKUP($E9,'[4]Prep Sorteo'!$A$7:$M$71,10,FALSE))</f>
        <v>704</v>
      </c>
      <c r="Q9" s="52" t="e">
        <f>jugador($F9)</f>
        <v>#NAME?</v>
      </c>
    </row>
    <row r="10" spans="1:17" s="106" customFormat="1" ht="9" customHeight="1">
      <c r="A10" s="229"/>
      <c r="B10" s="230"/>
      <c r="C10" s="231"/>
      <c r="D10" s="231"/>
      <c r="E10" s="232"/>
      <c r="F10" s="233"/>
      <c r="G10" s="234" t="s">
        <v>98</v>
      </c>
      <c r="H10" s="235" t="e">
        <f>IF(G10=Q9,B9,B11)</f>
        <v>#NAME?</v>
      </c>
      <c r="I10" s="236"/>
      <c r="J10" s="236"/>
      <c r="K10" s="236"/>
      <c r="L10" s="236"/>
      <c r="M10" s="236"/>
      <c r="P10" s="64"/>
      <c r="Q10" s="52"/>
    </row>
    <row r="11" spans="1:17" s="106" customFormat="1" ht="9" customHeight="1">
      <c r="A11" s="229">
        <v>2</v>
      </c>
      <c r="B11" s="160">
        <f>IF($E11="","",VLOOKUP($E11,'[4]Prep Sorteo'!$A$7:$M$70,4,FALSE))</f>
      </c>
      <c r="C11" s="161">
        <f>IF($E11="","",VLOOKUP($E11,'[4]Prep Sorteo'!$A$7:$M$70,9,FALSE))</f>
      </c>
      <c r="D11" s="161">
        <f>IF($E11="","",VLOOKUP($E11,'[4]Prep Sorteo'!$A$7:$M$70,11,FALSE))</f>
      </c>
      <c r="E11" s="162"/>
      <c r="F11" s="177" t="str">
        <f>IF(ISBLANK($E11),"Bye",IF(VLOOKUP($E11,'[4]Prep Sorteo'!$A$7:$M$70,2,FALSE)="ZZZ","",CONCATENATE(VLOOKUP($E11,'[4]Prep Sorteo'!$A$7:$M$70,2,FALSE),", ",VLOOKUP($E11,'[4]Prep Sorteo'!$A$7:$M$70,3,FALSE))))</f>
        <v>Bye</v>
      </c>
      <c r="G11" s="237"/>
      <c r="H11" s="235"/>
      <c r="I11" s="236"/>
      <c r="J11" s="236"/>
      <c r="K11" s="236"/>
      <c r="L11" s="236"/>
      <c r="M11" s="236"/>
      <c r="P11" s="52">
        <f>IF($E11="","",VLOOKUP($E11,'[4]Prep Sorteo'!$A$7:$M$71,10,FALSE))</f>
      </c>
      <c r="Q11" s="52" t="e">
        <f>jugador($F11)</f>
        <v>#NAME?</v>
      </c>
    </row>
    <row r="12" spans="1:17" s="106" customFormat="1" ht="9" customHeight="1">
      <c r="A12" s="229"/>
      <c r="B12" s="230"/>
      <c r="C12" s="231"/>
      <c r="D12" s="231"/>
      <c r="E12" s="232"/>
      <c r="F12" s="238"/>
      <c r="G12" s="239"/>
      <c r="H12" s="235"/>
      <c r="I12" s="234" t="s">
        <v>98</v>
      </c>
      <c r="J12" s="235" t="e">
        <f>IF(I12=G10,H10,H14)</f>
        <v>#NAME?</v>
      </c>
      <c r="K12" s="236"/>
      <c r="L12" s="236"/>
      <c r="M12" s="236"/>
      <c r="P12" s="64"/>
      <c r="Q12" s="52"/>
    </row>
    <row r="13" spans="1:17" s="106" customFormat="1" ht="9" customHeight="1">
      <c r="A13" s="229">
        <v>3</v>
      </c>
      <c r="B13" s="160">
        <f>IF($E13="","",VLOOKUP($E13,'[4]Prep Sorteo'!$A$7:$M$70,4,FALSE))</f>
        <v>5971016</v>
      </c>
      <c r="C13" s="161">
        <f>IF($E13="","",VLOOKUP($E13,'[4]Prep Sorteo'!$A$7:$M$70,9,FALSE))</f>
        <v>0</v>
      </c>
      <c r="D13" s="161">
        <f>IF($E13="","",VLOOKUP($E13,'[4]Prep Sorteo'!$A$7:$M$70,11,FALSE))</f>
        <v>0</v>
      </c>
      <c r="E13" s="162">
        <v>25</v>
      </c>
      <c r="F13" s="163" t="str">
        <f>IF(ISBLANK($E13),"Bye",IF(VLOOKUP($E13,'[4]Prep Sorteo'!$A$7:$M$70,2,FALSE)="ZZZ","",CONCATENATE(VLOOKUP($E13,'[4]Prep Sorteo'!$A$7:$M$70,2,FALSE),", ",VLOOKUP($E13,'[4]Prep Sorteo'!$A$7:$M$70,3,FALSE))))</f>
        <v>ROSS, SKYLAR MAI</v>
      </c>
      <c r="G13" s="240" t="str">
        <f>G10</f>
        <v>VAZQUEZ J.</v>
      </c>
      <c r="H13" s="235"/>
      <c r="I13" s="237" t="s">
        <v>155</v>
      </c>
      <c r="J13" s="235"/>
      <c r="K13" s="236"/>
      <c r="L13" s="236"/>
      <c r="M13" s="236"/>
      <c r="P13" s="52">
        <f>IF($E13="","",VLOOKUP($E13,'[4]Prep Sorteo'!$A$7:$M$71,10,FALSE))</f>
        <v>0</v>
      </c>
      <c r="Q13" s="52" t="e">
        <f>jugador($F13)</f>
        <v>#NAME?</v>
      </c>
    </row>
    <row r="14" spans="1:17" s="106" customFormat="1" ht="9" customHeight="1">
      <c r="A14" s="229"/>
      <c r="B14" s="241"/>
      <c r="C14" s="231"/>
      <c r="D14" s="231"/>
      <c r="E14" s="232"/>
      <c r="F14" s="233"/>
      <c r="G14" s="320" t="s">
        <v>163</v>
      </c>
      <c r="H14" s="235" t="e">
        <f>IF(G14=Q13,B13,B15)</f>
        <v>#NAME?</v>
      </c>
      <c r="I14" s="239"/>
      <c r="J14" s="235"/>
      <c r="K14" s="236"/>
      <c r="L14" s="236"/>
      <c r="M14" s="236"/>
      <c r="P14" s="64"/>
      <c r="Q14" s="52"/>
    </row>
    <row r="15" spans="1:17" s="106" customFormat="1" ht="9" customHeight="1">
      <c r="A15" s="229">
        <v>4</v>
      </c>
      <c r="B15" s="160">
        <f>IF($E15="","",VLOOKUP($E15,'[4]Prep Sorteo'!$A$7:$M$70,4,FALSE))</f>
        <v>5886108</v>
      </c>
      <c r="C15" s="161">
        <f>IF($E15="","",VLOOKUP($E15,'[4]Prep Sorteo'!$A$7:$M$70,9,FALSE))</f>
        <v>2237</v>
      </c>
      <c r="D15" s="161">
        <f>IF($E15="","",VLOOKUP($E15,'[4]Prep Sorteo'!$A$7:$M$70,11,FALSE))</f>
        <v>0</v>
      </c>
      <c r="E15" s="162">
        <v>12</v>
      </c>
      <c r="F15" s="177" t="str">
        <f>IF(ISBLANK($E15),"Bye",IF(VLOOKUP($E15,'[4]Prep Sorteo'!$A$7:$M$70,2,FALSE)="ZZZ","",CONCATENATE(VLOOKUP($E15,'[4]Prep Sorteo'!$A$7:$M$70,2,FALSE),", ",VLOOKUP($E15,'[4]Prep Sorteo'!$A$7:$M$70,3,FALSE))))</f>
        <v>MARTINEZ AGUILO, XAVIER</v>
      </c>
      <c r="G15" s="236" t="s">
        <v>164</v>
      </c>
      <c r="H15" s="235"/>
      <c r="I15" s="243"/>
      <c r="J15" s="235"/>
      <c r="K15" s="236"/>
      <c r="L15" s="236"/>
      <c r="M15" s="236"/>
      <c r="P15" s="52">
        <f>IF($E15="","",VLOOKUP($E15,'[4]Prep Sorteo'!$A$7:$M$71,10,FALSE))</f>
        <v>152</v>
      </c>
      <c r="Q15" s="52" t="e">
        <f>jugador($F15)</f>
        <v>#NAME?</v>
      </c>
    </row>
    <row r="16" spans="1:17" s="106" customFormat="1" ht="9" customHeight="1">
      <c r="A16" s="229"/>
      <c r="B16" s="230"/>
      <c r="C16" s="231"/>
      <c r="D16" s="231"/>
      <c r="E16" s="232"/>
      <c r="F16" s="238"/>
      <c r="G16" s="236"/>
      <c r="H16" s="235"/>
      <c r="I16" s="239"/>
      <c r="J16" s="235"/>
      <c r="K16" s="234" t="s">
        <v>98</v>
      </c>
      <c r="L16" s="235" t="e">
        <f>IF(K16=I12,J12,J20)</f>
        <v>#NAME?</v>
      </c>
      <c r="M16" s="236"/>
      <c r="P16" s="64"/>
      <c r="Q16" s="52"/>
    </row>
    <row r="17" spans="1:17" s="106" customFormat="1" ht="9" customHeight="1">
      <c r="A17" s="229">
        <v>5</v>
      </c>
      <c r="B17" s="160">
        <f>IF($E17="","",VLOOKUP($E17,'[4]Prep Sorteo'!$A$7:$M$70,4,FALSE))</f>
        <v>5954319</v>
      </c>
      <c r="C17" s="161">
        <f>IF($E17="","",VLOOKUP($E17,'[4]Prep Sorteo'!$A$7:$M$70,9,FALSE))</f>
        <v>0</v>
      </c>
      <c r="D17" s="161">
        <f>IF($E17="","",VLOOKUP($E17,'[4]Prep Sorteo'!$A$7:$M$70,11,FALSE))</f>
        <v>0</v>
      </c>
      <c r="E17" s="162">
        <v>23</v>
      </c>
      <c r="F17" s="163" t="str">
        <f>IF(ISBLANK($E17),"Bye",IF(VLOOKUP($E17,'[4]Prep Sorteo'!$A$7:$M$70,2,FALSE)="ZZZ","",CONCATENATE(VLOOKUP($E17,'[4]Prep Sorteo'!$A$7:$M$70,2,FALSE),", ",VLOOKUP($E17,'[4]Prep Sorteo'!$A$7:$M$70,3,FALSE))))</f>
        <v>KUKUTSCH, MARLON</v>
      </c>
      <c r="G17" s="236"/>
      <c r="H17" s="235"/>
      <c r="I17" s="243"/>
      <c r="J17" s="235"/>
      <c r="K17" s="237" t="s">
        <v>153</v>
      </c>
      <c r="L17" s="235"/>
      <c r="M17" s="236"/>
      <c r="P17" s="52">
        <f>IF($E17="","",VLOOKUP($E17,'[4]Prep Sorteo'!$A$7:$M$71,10,FALSE))</f>
        <v>1</v>
      </c>
      <c r="Q17" s="52" t="e">
        <f>jugador($F17)</f>
        <v>#NAME?</v>
      </c>
    </row>
    <row r="18" spans="1:17" s="106" customFormat="1" ht="9" customHeight="1">
      <c r="A18" s="229"/>
      <c r="B18" s="230"/>
      <c r="C18" s="231"/>
      <c r="D18" s="231"/>
      <c r="E18" s="232"/>
      <c r="F18" s="233"/>
      <c r="G18" s="236" t="s">
        <v>165</v>
      </c>
      <c r="H18" s="235" t="e">
        <f>IF(G18=Q17,B17,B19)</f>
        <v>#NAME?</v>
      </c>
      <c r="I18" s="243"/>
      <c r="J18" s="235"/>
      <c r="K18" s="243"/>
      <c r="L18" s="235"/>
      <c r="M18" s="236"/>
      <c r="P18" s="64"/>
      <c r="Q18" s="52"/>
    </row>
    <row r="19" spans="1:17" s="106" customFormat="1" ht="9" customHeight="1">
      <c r="A19" s="229">
        <v>6</v>
      </c>
      <c r="B19" s="160">
        <f>IF($E19="","",VLOOKUP($E19,'[4]Prep Sorteo'!$A$7:$M$70,4,FALSE))</f>
        <v>5885548</v>
      </c>
      <c r="C19" s="161">
        <f>IF($E19="","",VLOOKUP($E19,'[4]Prep Sorteo'!$A$7:$M$70,9,FALSE))</f>
        <v>6019</v>
      </c>
      <c r="D19" s="161">
        <f>IF($E19="","",VLOOKUP($E19,'[4]Prep Sorteo'!$A$7:$M$70,11,FALSE))</f>
        <v>0</v>
      </c>
      <c r="E19" s="162">
        <v>20</v>
      </c>
      <c r="F19" s="177" t="str">
        <f>IF(ISBLANK($E19),"Bye",IF(VLOOKUP($E19,'[4]Prep Sorteo'!$A$7:$M$70,2,FALSE)="ZZZ","",CONCATENATE(VLOOKUP($E19,'[4]Prep Sorteo'!$A$7:$M$70,2,FALSE),", ",VLOOKUP($E19,'[4]Prep Sorteo'!$A$7:$M$70,3,FALSE))))</f>
        <v>RAMIS SUREDA, GUILLEM</v>
      </c>
      <c r="G19" s="237" t="s">
        <v>155</v>
      </c>
      <c r="H19" s="235"/>
      <c r="I19" s="240" t="str">
        <f>I12</f>
        <v>VAZQUEZ J.</v>
      </c>
      <c r="J19" s="235"/>
      <c r="K19" s="243"/>
      <c r="L19" s="235"/>
      <c r="M19" s="236"/>
      <c r="P19" s="52">
        <f>IF($E19="","",VLOOKUP($E19,'[4]Prep Sorteo'!$A$7:$M$71,10,FALSE))</f>
        <v>43</v>
      </c>
      <c r="Q19" s="52" t="e">
        <f>jugador($F19)</f>
        <v>#NAME?</v>
      </c>
    </row>
    <row r="20" spans="1:17" s="106" customFormat="1" ht="9" customHeight="1">
      <c r="A20" s="229"/>
      <c r="B20" s="230"/>
      <c r="C20" s="231"/>
      <c r="D20" s="231"/>
      <c r="E20" s="232"/>
      <c r="F20" s="238"/>
      <c r="G20" s="239"/>
      <c r="H20" s="235"/>
      <c r="I20" s="242" t="s">
        <v>99</v>
      </c>
      <c r="J20" s="235" t="e">
        <f>IF(I20=G18,H18,H22)</f>
        <v>#NAME?</v>
      </c>
      <c r="K20" s="243"/>
      <c r="L20" s="235"/>
      <c r="M20" s="236"/>
      <c r="P20" s="64"/>
      <c r="Q20" s="52"/>
    </row>
    <row r="21" spans="1:17" s="106" customFormat="1" ht="9" customHeight="1">
      <c r="A21" s="229">
        <v>7</v>
      </c>
      <c r="B21" s="160">
        <f>IF($E21="","",VLOOKUP($E21,'[4]Prep Sorteo'!$A$7:$M$70,4,FALSE))</f>
      </c>
      <c r="C21" s="161">
        <f>IF($E21="","",VLOOKUP($E21,'[4]Prep Sorteo'!$A$7:$M$70,9,FALSE))</f>
      </c>
      <c r="D21" s="161">
        <f>IF($E21="","",VLOOKUP($E21,'[4]Prep Sorteo'!$A$7:$M$70,11,FALSE))</f>
      </c>
      <c r="E21" s="162"/>
      <c r="F21" s="163" t="str">
        <f>IF(ISBLANK($E21),"Bye",IF(VLOOKUP($E21,'[4]Prep Sorteo'!$A$7:$M$70,2,FALSE)="ZZZ","",CONCATENATE(VLOOKUP($E21,'[4]Prep Sorteo'!$A$7:$M$70,2,FALSE),", ",VLOOKUP($E21,'[4]Prep Sorteo'!$A$7:$M$70,3,FALSE))))</f>
        <v>Bye</v>
      </c>
      <c r="G21" s="240" t="str">
        <f>G18</f>
        <v>RAMIS G.</v>
      </c>
      <c r="H21" s="235"/>
      <c r="I21" s="244" t="s">
        <v>166</v>
      </c>
      <c r="J21" s="235"/>
      <c r="K21" s="243"/>
      <c r="L21" s="235"/>
      <c r="M21" s="236"/>
      <c r="P21" s="52">
        <f>IF($E21="","",VLOOKUP($E21,'[4]Prep Sorteo'!$A$7:$M$71,10,FALSE))</f>
      </c>
      <c r="Q21" s="52" t="e">
        <f>jugador($F21)</f>
        <v>#NAME?</v>
      </c>
    </row>
    <row r="22" spans="1:17" s="106" customFormat="1" ht="9" customHeight="1">
      <c r="A22" s="229"/>
      <c r="B22" s="230"/>
      <c r="C22" s="231"/>
      <c r="D22" s="231"/>
      <c r="E22" s="232"/>
      <c r="F22" s="233"/>
      <c r="G22" s="242" t="s">
        <v>99</v>
      </c>
      <c r="H22" s="235" t="e">
        <f>IF(G22=Q21,B21,B23)</f>
        <v>#NAME?</v>
      </c>
      <c r="I22" s="245"/>
      <c r="J22" s="235"/>
      <c r="K22" s="243"/>
      <c r="L22" s="235"/>
      <c r="M22" s="236"/>
      <c r="P22" s="64"/>
      <c r="Q22" s="52"/>
    </row>
    <row r="23" spans="1:17" s="106" customFormat="1" ht="9" customHeight="1">
      <c r="A23" s="229">
        <v>8</v>
      </c>
      <c r="B23" s="160">
        <f>IF($E23="","",VLOOKUP($E23,'[4]Prep Sorteo'!$A$7:$M$70,4,FALSE))</f>
        <v>5891397</v>
      </c>
      <c r="C23" s="161">
        <f>IF($E23="","",VLOOKUP($E23,'[4]Prep Sorteo'!$A$7:$M$70,9,FALSE))</f>
        <v>1622</v>
      </c>
      <c r="D23" s="161">
        <f>IF($E23="","",VLOOKUP($E23,'[4]Prep Sorteo'!$A$7:$M$70,11,FALSE))</f>
        <v>0</v>
      </c>
      <c r="E23" s="162">
        <v>7</v>
      </c>
      <c r="F23" s="177" t="str">
        <f>IF(ISBLANK($E23),"Bye",IF(VLOOKUP($E23,'[4]Prep Sorteo'!$A$7:$M$70,2,FALSE)="ZZZ","",CONCATENATE(VLOOKUP($E23,'[4]Prep Sorteo'!$A$7:$M$70,2,FALSE),", ",VLOOKUP($E23,'[4]Prep Sorteo'!$A$7:$M$70,3,FALSE))))</f>
        <v>ACUÑA GRACIA, RUBEN</v>
      </c>
      <c r="G23" s="236"/>
      <c r="H23" s="235"/>
      <c r="I23" s="244"/>
      <c r="J23" s="235"/>
      <c r="K23" s="243"/>
      <c r="L23" s="235"/>
      <c r="M23" s="236"/>
      <c r="P23" s="52">
        <f>IF($E23="","",VLOOKUP($E23,'[4]Prep Sorteo'!$A$7:$M$71,10,FALSE))</f>
        <v>214</v>
      </c>
      <c r="Q23" s="52" t="e">
        <f>jugador($F23)</f>
        <v>#NAME?</v>
      </c>
    </row>
    <row r="24" spans="1:17" s="106" customFormat="1" ht="9" customHeight="1">
      <c r="A24" s="229"/>
      <c r="B24" s="230"/>
      <c r="C24" s="231"/>
      <c r="D24" s="231"/>
      <c r="E24" s="246"/>
      <c r="F24" s="238"/>
      <c r="G24" s="236"/>
      <c r="H24" s="235"/>
      <c r="I24" s="244"/>
      <c r="J24" s="235"/>
      <c r="K24" s="239"/>
      <c r="L24" s="235"/>
      <c r="M24" s="234" t="s">
        <v>98</v>
      </c>
      <c r="N24" s="92" t="e">
        <f>IF(M24=K16,L16,L32)</f>
        <v>#NAME?</v>
      </c>
      <c r="O24" s="247"/>
      <c r="P24" s="194"/>
      <c r="Q24" s="247"/>
    </row>
    <row r="25" spans="1:17" s="106" customFormat="1" ht="9" customHeight="1">
      <c r="A25" s="227">
        <v>9</v>
      </c>
      <c r="B25" s="160">
        <f>IF($E25="","",VLOOKUP($E25,'[4]Prep Sorteo'!$A$7:$M$70,4,FALSE))</f>
        <v>5885473</v>
      </c>
      <c r="C25" s="161">
        <f>IF($E25="","",VLOOKUP($E25,'[4]Prep Sorteo'!$A$7:$M$70,9,FALSE))</f>
        <v>1101</v>
      </c>
      <c r="D25" s="161">
        <f>IF($E25="","",VLOOKUP($E25,'[4]Prep Sorteo'!$A$7:$M$70,11,FALSE))</f>
        <v>0</v>
      </c>
      <c r="E25" s="162">
        <v>4</v>
      </c>
      <c r="F25" s="163" t="str">
        <f>IF(ISBLANK($E25),"Bye",IF(VLOOKUP($E25,'[4]Prep Sorteo'!$A$7:$M$70,2,FALSE)="ZZZ","",CONCATENATE(VLOOKUP($E25,'[4]Prep Sorteo'!$A$7:$M$70,2,FALSE),", ",VLOOKUP($E25,'[4]Prep Sorteo'!$A$7:$M$70,3,FALSE))))</f>
        <v>FORTEZA NAVARRO, ANDREU</v>
      </c>
      <c r="G25" s="236"/>
      <c r="H25" s="235"/>
      <c r="I25" s="244"/>
      <c r="J25" s="235"/>
      <c r="K25" s="243"/>
      <c r="L25" s="235"/>
      <c r="M25" s="248" t="s">
        <v>140</v>
      </c>
      <c r="N25" s="247"/>
      <c r="O25" s="247"/>
      <c r="P25" s="52">
        <f>IF($E25="","",VLOOKUP($E25,'[4]Prep Sorteo'!$A$7:$M$71,10,FALSE))</f>
        <v>319</v>
      </c>
      <c r="Q25" s="52" t="e">
        <f>jugador($F25)</f>
        <v>#NAME?</v>
      </c>
    </row>
    <row r="26" spans="1:17" s="106" customFormat="1" ht="9" customHeight="1">
      <c r="A26" s="229"/>
      <c r="B26" s="230"/>
      <c r="C26" s="231"/>
      <c r="D26" s="231"/>
      <c r="E26" s="232"/>
      <c r="F26" s="233"/>
      <c r="G26" s="234" t="s">
        <v>100</v>
      </c>
      <c r="H26" s="235" t="e">
        <f>IF(G26=Q25,B25,B27)</f>
        <v>#NAME?</v>
      </c>
      <c r="I26" s="244"/>
      <c r="J26" s="235"/>
      <c r="K26" s="243"/>
      <c r="L26" s="235"/>
      <c r="M26" s="243"/>
      <c r="N26" s="247"/>
      <c r="O26" s="247"/>
      <c r="P26" s="64"/>
      <c r="Q26" s="247"/>
    </row>
    <row r="27" spans="1:18" s="106" customFormat="1" ht="9" customHeight="1">
      <c r="A27" s="229">
        <v>10</v>
      </c>
      <c r="B27" s="160">
        <f>IF($E27="","",VLOOKUP($E27,'[4]Prep Sorteo'!$A$7:$M$70,4,FALSE))</f>
      </c>
      <c r="C27" s="161">
        <f>IF($E27="","",VLOOKUP($E27,'[4]Prep Sorteo'!$A$7:$M$70,9,FALSE))</f>
      </c>
      <c r="D27" s="161">
        <f>IF($E27="","",VLOOKUP($E27,'[4]Prep Sorteo'!$A$7:$M$70,11,FALSE))</f>
      </c>
      <c r="E27" s="162"/>
      <c r="F27" s="177" t="str">
        <f>IF(ISBLANK($E27),"Bye",IF(VLOOKUP($E27,'[4]Prep Sorteo'!$A$7:$M$70,2,FALSE)="ZZZ","",CONCATENATE(VLOOKUP($E27,'[4]Prep Sorteo'!$A$7:$M$70,2,FALSE),", ",VLOOKUP($E27,'[4]Prep Sorteo'!$A$7:$M$70,3,FALSE))))</f>
        <v>Bye</v>
      </c>
      <c r="G27" s="237"/>
      <c r="H27" s="235"/>
      <c r="I27" s="244"/>
      <c r="J27" s="235"/>
      <c r="K27" s="243"/>
      <c r="L27" s="235"/>
      <c r="M27" s="243"/>
      <c r="N27" s="247"/>
      <c r="O27" s="247"/>
      <c r="P27" s="52">
        <f>IF($E27="","",VLOOKUP($E27,'[4]Prep Sorteo'!$A$7:$M$71,10,FALSE))</f>
      </c>
      <c r="Q27" s="52" t="e">
        <f>jugador($F27)</f>
        <v>#NAME?</v>
      </c>
      <c r="R27" s="311"/>
    </row>
    <row r="28" spans="1:17" s="106" customFormat="1" ht="9" customHeight="1">
      <c r="A28" s="229"/>
      <c r="B28" s="230"/>
      <c r="C28" s="231"/>
      <c r="D28" s="231"/>
      <c r="E28" s="232"/>
      <c r="F28" s="238"/>
      <c r="G28" s="239"/>
      <c r="H28" s="235"/>
      <c r="I28" s="234" t="s">
        <v>167</v>
      </c>
      <c r="J28" s="235" t="e">
        <f>IF(I28=G26,H26,H30)</f>
        <v>#NAME?</v>
      </c>
      <c r="K28" s="243"/>
      <c r="L28" s="235"/>
      <c r="M28" s="243"/>
      <c r="N28" s="247"/>
      <c r="O28" s="247"/>
      <c r="P28" s="64"/>
      <c r="Q28" s="247"/>
    </row>
    <row r="29" spans="1:17" s="106" customFormat="1" ht="9" customHeight="1">
      <c r="A29" s="229">
        <v>11</v>
      </c>
      <c r="B29" s="160">
        <f>IF($E29="","",VLOOKUP($E29,'[4]Prep Sorteo'!$A$7:$M$70,4,FALSE))</f>
        <v>5888302</v>
      </c>
      <c r="C29" s="161">
        <f>IF($E29="","",VLOOKUP($E29,'[4]Prep Sorteo'!$A$7:$M$70,9,FALSE))</f>
        <v>2467</v>
      </c>
      <c r="D29" s="161">
        <f>IF($E29="","",VLOOKUP($E29,'[4]Prep Sorteo'!$A$7:$M$70,11,FALSE))</f>
        <v>0</v>
      </c>
      <c r="E29" s="162">
        <v>16</v>
      </c>
      <c r="F29" s="163" t="str">
        <f>IF(ISBLANK($E29),"Bye",IF(VLOOKUP($E29,'[4]Prep Sorteo'!$A$7:$M$70,2,FALSE)="ZZZ","",CONCATENATE(VLOOKUP($E29,'[4]Prep Sorteo'!$A$7:$M$70,2,FALSE),", ",VLOOKUP($E29,'[4]Prep Sorteo'!$A$7:$M$70,3,FALSE))))</f>
        <v>BAUZA SEGUI, PERE ANTON</v>
      </c>
      <c r="G29" s="240" t="str">
        <f>G26</f>
        <v>FORTEZA A.</v>
      </c>
      <c r="H29" s="235"/>
      <c r="I29" s="237" t="s">
        <v>155</v>
      </c>
      <c r="J29" s="235"/>
      <c r="K29" s="243"/>
      <c r="L29" s="235"/>
      <c r="M29" s="243"/>
      <c r="N29" s="247"/>
      <c r="O29" s="247"/>
      <c r="P29" s="52">
        <f>IF($E29="","",VLOOKUP($E29,'[4]Prep Sorteo'!$A$7:$M$71,10,FALSE))</f>
        <v>135</v>
      </c>
      <c r="Q29" s="52" t="e">
        <f>jugador($F29)</f>
        <v>#NAME?</v>
      </c>
    </row>
    <row r="30" spans="1:17" s="106" customFormat="1" ht="9" customHeight="1">
      <c r="A30" s="229"/>
      <c r="B30" s="241"/>
      <c r="C30" s="231"/>
      <c r="D30" s="231"/>
      <c r="E30" s="232"/>
      <c r="F30" s="233"/>
      <c r="G30" s="316" t="s">
        <v>167</v>
      </c>
      <c r="H30" s="235" t="e">
        <f>IF(G30=Q29,B29,B31)</f>
        <v>#NAME?</v>
      </c>
      <c r="I30" s="239"/>
      <c r="J30" s="235"/>
      <c r="K30" s="243"/>
      <c r="L30" s="235"/>
      <c r="M30" s="243"/>
      <c r="N30" s="247"/>
      <c r="O30" s="247"/>
      <c r="P30" s="64"/>
      <c r="Q30" s="247"/>
    </row>
    <row r="31" spans="1:17" s="106" customFormat="1" ht="9" customHeight="1">
      <c r="A31" s="229">
        <v>12</v>
      </c>
      <c r="B31" s="160">
        <f>IF($E31="","",VLOOKUP($E31,'[4]Prep Sorteo'!$A$7:$M$70,4,FALSE))</f>
        <v>11136745</v>
      </c>
      <c r="C31" s="161">
        <f>IF($E31="","",VLOOKUP($E31,'[4]Prep Sorteo'!$A$7:$M$70,9,FALSE))</f>
        <v>0</v>
      </c>
      <c r="D31" s="161">
        <f>IF($E31="","",VLOOKUP($E31,'[4]Prep Sorteo'!$A$7:$M$70,11,FALSE))</f>
        <v>0</v>
      </c>
      <c r="E31" s="162">
        <v>10</v>
      </c>
      <c r="F31" s="177" t="str">
        <f>IF(ISBLANK($E31),"Bye",IF(VLOOKUP($E31,'[4]Prep Sorteo'!$A$7:$M$70,2,FALSE)="ZZZ","",CONCATENATE(VLOOKUP($E31,'[4]Prep Sorteo'!$A$7:$M$70,2,FALSE),", ",VLOOKUP($E31,'[4]Prep Sorteo'!$A$7:$M$70,3,FALSE))))</f>
        <v>SMITH, RICHARD</v>
      </c>
      <c r="G31" s="236" t="s">
        <v>168</v>
      </c>
      <c r="H31" s="235"/>
      <c r="I31" s="243"/>
      <c r="J31" s="235"/>
      <c r="K31" s="240" t="str">
        <f>K16</f>
        <v>VAZQUEZ J.</v>
      </c>
      <c r="L31" s="235"/>
      <c r="M31" s="243"/>
      <c r="N31" s="247"/>
      <c r="O31" s="247"/>
      <c r="P31" s="52">
        <f>IF($E31="","",VLOOKUP($E31,'[4]Prep Sorteo'!$A$7:$M$71,10,FALSE))</f>
        <v>190</v>
      </c>
      <c r="Q31" s="52" t="e">
        <f>jugador($F31)</f>
        <v>#NAME?</v>
      </c>
    </row>
    <row r="32" spans="1:17" s="106" customFormat="1" ht="9" customHeight="1">
      <c r="A32" s="229"/>
      <c r="B32" s="230"/>
      <c r="C32" s="231"/>
      <c r="D32" s="231"/>
      <c r="E32" s="232"/>
      <c r="F32" s="238"/>
      <c r="G32" s="236"/>
      <c r="H32" s="235"/>
      <c r="I32" s="239"/>
      <c r="J32" s="235"/>
      <c r="K32" s="242" t="s">
        <v>167</v>
      </c>
      <c r="L32" s="235" t="e">
        <f>IF(K32=I28,J28,J36)</f>
        <v>#NAME?</v>
      </c>
      <c r="M32" s="243"/>
      <c r="N32" s="247"/>
      <c r="O32" s="247"/>
      <c r="P32" s="64"/>
      <c r="Q32" s="247"/>
    </row>
    <row r="33" spans="1:17" s="106" customFormat="1" ht="9" customHeight="1">
      <c r="A33" s="229">
        <v>13</v>
      </c>
      <c r="B33" s="160">
        <f>IF($E33="","",VLOOKUP($E33,'[4]Prep Sorteo'!$A$7:$M$70,4,FALSE))</f>
        <v>5885621</v>
      </c>
      <c r="C33" s="161">
        <f>IF($E33="","",VLOOKUP($E33,'[4]Prep Sorteo'!$A$7:$M$70,9,FALSE))</f>
        <v>2276</v>
      </c>
      <c r="D33" s="161">
        <f>IF($E33="","",VLOOKUP($E33,'[4]Prep Sorteo'!$A$7:$M$70,11,FALSE))</f>
        <v>0</v>
      </c>
      <c r="E33" s="162">
        <v>13</v>
      </c>
      <c r="F33" s="163" t="str">
        <f>IF(ISBLANK($E33),"Bye",IF(VLOOKUP($E33,'[4]Prep Sorteo'!$A$7:$M$70,2,FALSE)="ZZZ","",CONCATENATE(VLOOKUP($E33,'[4]Prep Sorteo'!$A$7:$M$70,2,FALSE),", ",VLOOKUP($E33,'[4]Prep Sorteo'!$A$7:$M$70,3,FALSE))))</f>
        <v>LOPEZ DE LA CUESTA, LUIS</v>
      </c>
      <c r="G33" s="236"/>
      <c r="H33" s="235"/>
      <c r="I33" s="243"/>
      <c r="J33" s="235"/>
      <c r="K33" s="244" t="s">
        <v>177</v>
      </c>
      <c r="L33" s="235"/>
      <c r="M33" s="243"/>
      <c r="N33" s="247"/>
      <c r="O33" s="247"/>
      <c r="P33" s="52">
        <f>IF($E33="","",VLOOKUP($E33,'[4]Prep Sorteo'!$A$7:$M$71,10,FALSE))</f>
        <v>149</v>
      </c>
      <c r="Q33" s="52" t="e">
        <f>jugador($F33)</f>
        <v>#NAME?</v>
      </c>
    </row>
    <row r="34" spans="1:17" s="106" customFormat="1" ht="9" customHeight="1">
      <c r="A34" s="229"/>
      <c r="B34" s="230"/>
      <c r="C34" s="231"/>
      <c r="D34" s="231"/>
      <c r="E34" s="232"/>
      <c r="F34" s="233"/>
      <c r="G34" s="311" t="s">
        <v>169</v>
      </c>
      <c r="H34" s="235" t="e">
        <f>IF(G34=Q33,B33,B35)</f>
        <v>#NAME?</v>
      </c>
      <c r="I34" s="243"/>
      <c r="J34" s="235"/>
      <c r="K34" s="244"/>
      <c r="L34" s="235"/>
      <c r="M34" s="243"/>
      <c r="N34" s="247"/>
      <c r="O34" s="247"/>
      <c r="P34" s="64"/>
      <c r="Q34" s="247"/>
    </row>
    <row r="35" spans="1:17" s="106" customFormat="1" ht="9" customHeight="1">
      <c r="A35" s="229">
        <v>14</v>
      </c>
      <c r="B35" s="160">
        <f>IF($E35="","",VLOOKUP($E35,'[4]Prep Sorteo'!$A$7:$M$70,4,FALSE))</f>
        <v>8745666</v>
      </c>
      <c r="C35" s="161">
        <f>IF($E35="","",VLOOKUP($E35,'[4]Prep Sorteo'!$A$7:$M$70,9,FALSE))</f>
        <v>0</v>
      </c>
      <c r="D35" s="161">
        <f>IF($E35="","",VLOOKUP($E35,'[4]Prep Sorteo'!$A$7:$M$70,11,FALSE))</f>
        <v>0</v>
      </c>
      <c r="E35" s="162">
        <v>11</v>
      </c>
      <c r="F35" s="177" t="str">
        <f>IF(ISBLANK($E35),"Bye",IF(VLOOKUP($E35,'[4]Prep Sorteo'!$A$7:$M$70,2,FALSE)="ZZZ","",CONCATENATE(VLOOKUP($E35,'[4]Prep Sorteo'!$A$7:$M$70,2,FALSE),", ",VLOOKUP($E35,'[4]Prep Sorteo'!$A$7:$M$70,3,FALSE))))</f>
        <v>FASCIO, ALEXANDRE</v>
      </c>
      <c r="G35" s="237" t="s">
        <v>115</v>
      </c>
      <c r="H35" s="235"/>
      <c r="I35" s="240" t="str">
        <f>I28</f>
        <v>BAUZA P.</v>
      </c>
      <c r="J35" s="235"/>
      <c r="K35" s="244"/>
      <c r="L35" s="235"/>
      <c r="M35" s="243"/>
      <c r="N35" s="247"/>
      <c r="O35" s="247"/>
      <c r="P35" s="52">
        <f>IF($E35="","",VLOOKUP($E35,'[4]Prep Sorteo'!$A$7:$M$71,10,FALSE))</f>
        <v>176</v>
      </c>
      <c r="Q35" s="52" t="e">
        <f>jugador($F35)</f>
        <v>#NAME?</v>
      </c>
    </row>
    <row r="36" spans="1:17" s="106" customFormat="1" ht="9" customHeight="1">
      <c r="A36" s="229"/>
      <c r="B36" s="230"/>
      <c r="C36" s="231"/>
      <c r="D36" s="231"/>
      <c r="E36" s="232"/>
      <c r="F36" s="238"/>
      <c r="G36" s="239"/>
      <c r="H36" s="235"/>
      <c r="I36" s="242" t="s">
        <v>91</v>
      </c>
      <c r="J36" s="235" t="e">
        <f>IF(I36=G34,H34,H38)</f>
        <v>#NAME?</v>
      </c>
      <c r="K36" s="244"/>
      <c r="L36" s="235"/>
      <c r="M36" s="243"/>
      <c r="N36" s="247"/>
      <c r="O36" s="247"/>
      <c r="P36" s="64"/>
      <c r="Q36" s="247"/>
    </row>
    <row r="37" spans="1:17" s="106" customFormat="1" ht="9" customHeight="1">
      <c r="A37" s="229">
        <v>15</v>
      </c>
      <c r="B37" s="160">
        <f>IF($E37="","",VLOOKUP($E37,'[4]Prep Sorteo'!$A$7:$M$70,4,FALSE))</f>
      </c>
      <c r="C37" s="161">
        <f>IF($E37="","",VLOOKUP($E37,'[4]Prep Sorteo'!$A$7:$M$70,9,FALSE))</f>
      </c>
      <c r="D37" s="161">
        <f>IF($E37="","",VLOOKUP($E37,'[4]Prep Sorteo'!$A$7:$M$70,11,FALSE))</f>
      </c>
      <c r="E37" s="162"/>
      <c r="F37" s="163" t="str">
        <f>IF(ISBLANK($E37),"Bye",IF(VLOOKUP($E37,'[4]Prep Sorteo'!$A$7:$M$70,2,FALSE)="ZZZ","",CONCATENATE(VLOOKUP($E37,'[4]Prep Sorteo'!$A$7:$M$70,2,FALSE),", ",VLOOKUP($E37,'[4]Prep Sorteo'!$A$7:$M$70,3,FALSE))))</f>
        <v>Bye</v>
      </c>
      <c r="G37" s="240" t="str">
        <f>G34</f>
        <v>LOPEZ L.</v>
      </c>
      <c r="H37" s="235"/>
      <c r="I37" s="244" t="s">
        <v>170</v>
      </c>
      <c r="J37" s="235"/>
      <c r="K37" s="244"/>
      <c r="L37" s="235"/>
      <c r="M37" s="243"/>
      <c r="N37" s="247"/>
      <c r="O37" s="247"/>
      <c r="P37" s="52">
        <f>IF($E37="","",VLOOKUP($E37,'[4]Prep Sorteo'!$A$7:$M$71,10,FALSE))</f>
      </c>
      <c r="Q37" s="52" t="e">
        <f>jugador($F37)</f>
        <v>#NAME?</v>
      </c>
    </row>
    <row r="38" spans="1:17" s="106" customFormat="1" ht="9" customHeight="1">
      <c r="A38" s="229"/>
      <c r="B38" s="230"/>
      <c r="C38" s="231"/>
      <c r="D38" s="231"/>
      <c r="E38" s="232"/>
      <c r="F38" s="233"/>
      <c r="G38" s="242" t="s">
        <v>91</v>
      </c>
      <c r="H38" s="235" t="e">
        <f>IF(G38=Q37,B37,B39)</f>
        <v>#NAME?</v>
      </c>
      <c r="I38" s="245"/>
      <c r="J38" s="235"/>
      <c r="K38" s="244"/>
      <c r="L38" s="235"/>
      <c r="M38" s="243"/>
      <c r="N38" s="247"/>
      <c r="O38" s="247"/>
      <c r="P38" s="64"/>
      <c r="Q38" s="247"/>
    </row>
    <row r="39" spans="1:17" s="106" customFormat="1" ht="9" customHeight="1">
      <c r="A39" s="229">
        <v>16</v>
      </c>
      <c r="B39" s="160">
        <f>IF($E39="","",VLOOKUP($E39,'[4]Prep Sorteo'!$A$7:$M$70,4,FALSE))</f>
        <v>5890745</v>
      </c>
      <c r="C39" s="161">
        <f>IF($E39="","",VLOOKUP($E39,'[4]Prep Sorteo'!$A$7:$M$70,9,FALSE))</f>
        <v>1528</v>
      </c>
      <c r="D39" s="161">
        <f>IF($E39="","",VLOOKUP($E39,'[4]Prep Sorteo'!$A$7:$M$70,11,FALSE))</f>
        <v>0</v>
      </c>
      <c r="E39" s="162">
        <v>6</v>
      </c>
      <c r="F39" s="177" t="str">
        <f>IF(ISBLANK($E39),"Bye",IF(VLOOKUP($E39,'[4]Prep Sorteo'!$A$7:$M$70,2,FALSE)="ZZZ","",CONCATENATE(VLOOKUP($E39,'[4]Prep Sorteo'!$A$7:$M$70,2,FALSE),", ",VLOOKUP($E39,'[4]Prep Sorteo'!$A$7:$M$70,3,FALSE))))</f>
        <v>TRIBALDOS RODRIGUEZ, GASPAR EMI</v>
      </c>
      <c r="G39" s="236"/>
      <c r="H39" s="235"/>
      <c r="I39" s="244"/>
      <c r="J39" s="235"/>
      <c r="K39" s="249"/>
      <c r="L39" s="235"/>
      <c r="M39" s="243"/>
      <c r="N39" s="247"/>
      <c r="O39" s="247"/>
      <c r="P39" s="52">
        <f>IF($E39="","",VLOOKUP($E39,'[4]Prep Sorteo'!$A$7:$M$71,10,FALSE))</f>
        <v>227</v>
      </c>
      <c r="Q39" s="52" t="e">
        <f>jugador($F39)</f>
        <v>#NAME?</v>
      </c>
    </row>
    <row r="40" spans="1:17" s="106" customFormat="1" ht="9" customHeight="1">
      <c r="A40" s="229"/>
      <c r="B40" s="230"/>
      <c r="C40" s="231"/>
      <c r="D40" s="231"/>
      <c r="E40" s="246"/>
      <c r="F40" s="238"/>
      <c r="G40" s="236"/>
      <c r="H40" s="235"/>
      <c r="I40" s="244"/>
      <c r="J40" s="235"/>
      <c r="K40" s="250" t="str">
        <f>IF(G6="Femenino","Campeona :","Campeón :")</f>
        <v>Campeón :</v>
      </c>
      <c r="L40" s="251"/>
      <c r="M40" s="242" t="s">
        <v>98</v>
      </c>
      <c r="N40" s="247"/>
      <c r="O40" s="92" t="e">
        <f>IF(M40=M24,N24,N56)</f>
        <v>#NAME?</v>
      </c>
      <c r="P40" s="64"/>
      <c r="Q40" s="247"/>
    </row>
    <row r="41" spans="1:17" s="106" customFormat="1" ht="9" customHeight="1">
      <c r="A41" s="229">
        <v>17</v>
      </c>
      <c r="B41" s="160">
        <f>IF($E41="","",VLOOKUP($E41,'[4]Prep Sorteo'!$A$7:$M$70,4,FALSE))</f>
        <v>5880340</v>
      </c>
      <c r="C41" s="161">
        <f>IF($E41="","",VLOOKUP($E41,'[4]Prep Sorteo'!$A$7:$M$70,9,FALSE))</f>
        <v>1387</v>
      </c>
      <c r="D41" s="161" t="str">
        <f>IF($E41="","",VLOOKUP($E41,'[4]Prep Sorteo'!$A$7:$M$70,11,FALSE))</f>
        <v>WC</v>
      </c>
      <c r="E41" s="162">
        <v>5</v>
      </c>
      <c r="F41" s="163" t="str">
        <f>IF(ISBLANK($E41),"Bye",IF(VLOOKUP($E41,'[4]Prep Sorteo'!$A$7:$M$70,2,FALSE)="ZZZ","",CONCATENATE(VLOOKUP($E41,'[4]Prep Sorteo'!$A$7:$M$70,2,FALSE),", ",VLOOKUP($E41,'[4]Prep Sorteo'!$A$7:$M$70,3,FALSE))))</f>
        <v>CHONG MAURA, JOAN MIQUE</v>
      </c>
      <c r="G41" s="236"/>
      <c r="H41" s="235"/>
      <c r="I41" s="244"/>
      <c r="J41" s="235"/>
      <c r="K41" s="244"/>
      <c r="L41" s="235"/>
      <c r="M41" s="243" t="s">
        <v>233</v>
      </c>
      <c r="N41" s="247"/>
      <c r="O41" s="247"/>
      <c r="P41" s="52">
        <f>IF($E41="","",VLOOKUP($E41,'[4]Prep Sorteo'!$A$7:$M$71,10,FALSE))</f>
        <v>251</v>
      </c>
      <c r="Q41" s="52" t="e">
        <f>jugador($F41)</f>
        <v>#NAME?</v>
      </c>
    </row>
    <row r="42" spans="1:17" s="106" customFormat="1" ht="9" customHeight="1">
      <c r="A42" s="229"/>
      <c r="B42" s="230"/>
      <c r="C42" s="231"/>
      <c r="D42" s="231"/>
      <c r="E42" s="232"/>
      <c r="F42" s="233"/>
      <c r="G42" s="234" t="s">
        <v>101</v>
      </c>
      <c r="H42" s="235" t="e">
        <f>IF(G42=Q41,B41,B43)</f>
        <v>#NAME?</v>
      </c>
      <c r="I42" s="244"/>
      <c r="J42" s="235"/>
      <c r="K42" s="244"/>
      <c r="L42" s="235"/>
      <c r="M42" s="239"/>
      <c r="N42" s="247"/>
      <c r="O42" s="247"/>
      <c r="P42" s="64"/>
      <c r="Q42" s="247"/>
    </row>
    <row r="43" spans="1:17" s="106" customFormat="1" ht="9" customHeight="1">
      <c r="A43" s="229">
        <v>18</v>
      </c>
      <c r="B43" s="160">
        <f>IF($E43="","",VLOOKUP($E43,'[4]Prep Sorteo'!$A$7:$M$70,4,FALSE))</f>
      </c>
      <c r="C43" s="161">
        <f>IF($E43="","",VLOOKUP($E43,'[4]Prep Sorteo'!$A$7:$M$70,9,FALSE))</f>
      </c>
      <c r="D43" s="161">
        <f>IF($E43="","",VLOOKUP($E43,'[4]Prep Sorteo'!$A$7:$M$70,11,FALSE))</f>
      </c>
      <c r="E43" s="162"/>
      <c r="F43" s="177" t="str">
        <f>IF(ISBLANK($E43),"Bye",IF(VLOOKUP($E43,'[4]Prep Sorteo'!$A$7:$M$70,2,FALSE)="ZZZ","",CONCATENATE(VLOOKUP($E43,'[4]Prep Sorteo'!$A$7:$M$70,2,FALSE),", ",VLOOKUP($E43,'[4]Prep Sorteo'!$A$7:$M$70,3,FALSE))))</f>
        <v>Bye</v>
      </c>
      <c r="G43" s="237"/>
      <c r="H43" s="235"/>
      <c r="I43" s="244"/>
      <c r="J43" s="235"/>
      <c r="K43" s="244"/>
      <c r="L43" s="235"/>
      <c r="M43" s="243"/>
      <c r="N43" s="247"/>
      <c r="O43" s="247"/>
      <c r="P43" s="52">
        <f>IF($E43="","",VLOOKUP($E43,'[4]Prep Sorteo'!$A$7:$M$71,10,FALSE))</f>
      </c>
      <c r="Q43" s="52" t="e">
        <f>jugador($F43)</f>
        <v>#NAME?</v>
      </c>
    </row>
    <row r="44" spans="1:17" s="106" customFormat="1" ht="9" customHeight="1">
      <c r="A44" s="229"/>
      <c r="B44" s="230"/>
      <c r="C44" s="231"/>
      <c r="D44" s="231"/>
      <c r="E44" s="232"/>
      <c r="F44" s="238"/>
      <c r="G44" s="239"/>
      <c r="H44" s="235"/>
      <c r="I44" s="234" t="s">
        <v>101</v>
      </c>
      <c r="J44" s="235" t="e">
        <f>IF(I44=G42,H42,H46)</f>
        <v>#NAME?</v>
      </c>
      <c r="K44" s="244"/>
      <c r="L44" s="235"/>
      <c r="M44" s="243"/>
      <c r="N44" s="247"/>
      <c r="O44" s="247"/>
      <c r="P44" s="64"/>
      <c r="Q44" s="247"/>
    </row>
    <row r="45" spans="1:18" s="106" customFormat="1" ht="9" customHeight="1">
      <c r="A45" s="229">
        <v>19</v>
      </c>
      <c r="B45" s="160">
        <f>IF($E45="","",VLOOKUP($E45,'[4]Prep Sorteo'!$A$7:$M$70,4,FALSE))</f>
        <v>5896587</v>
      </c>
      <c r="C45" s="161">
        <f>IF($E45="","",VLOOKUP($E45,'[4]Prep Sorteo'!$A$7:$M$70,9,FALSE))</f>
        <v>7874</v>
      </c>
      <c r="D45" s="161">
        <f>IF($E45="","",VLOOKUP($E45,'[4]Prep Sorteo'!$A$7:$M$70,11,FALSE))</f>
        <v>0</v>
      </c>
      <c r="E45" s="162">
        <v>21</v>
      </c>
      <c r="F45" s="163" t="str">
        <f>IF(ISBLANK($E45),"Bye",IF(VLOOKUP($E45,'[4]Prep Sorteo'!$A$7:$M$70,2,FALSE)="ZZZ","",CONCATENATE(VLOOKUP($E45,'[4]Prep Sorteo'!$A$7:$M$70,2,FALSE),", ",VLOOKUP($E45,'[4]Prep Sorteo'!$A$7:$M$70,3,FALSE))))</f>
        <v>MATAS SALVA, JAUME</v>
      </c>
      <c r="G45" s="240" t="str">
        <f>G42</f>
        <v>CHONG J.</v>
      </c>
      <c r="H45" s="235"/>
      <c r="I45" s="237" t="s">
        <v>142</v>
      </c>
      <c r="J45" s="235"/>
      <c r="K45" s="244"/>
      <c r="L45" s="235"/>
      <c r="M45" s="243"/>
      <c r="N45" s="247"/>
      <c r="O45" s="247"/>
      <c r="P45" s="52">
        <f>IF($E45="","",VLOOKUP($E45,'[4]Prep Sorteo'!$A$7:$M$71,10,FALSE))</f>
        <v>26</v>
      </c>
      <c r="Q45" s="52" t="e">
        <f>jugador($F45)</f>
        <v>#NAME?</v>
      </c>
      <c r="R45" s="311"/>
    </row>
    <row r="46" spans="1:17" s="106" customFormat="1" ht="9" customHeight="1">
      <c r="A46" s="229"/>
      <c r="B46" s="241"/>
      <c r="C46" s="231"/>
      <c r="D46" s="231"/>
      <c r="E46" s="232"/>
      <c r="F46" s="233"/>
      <c r="G46" s="316" t="s">
        <v>171</v>
      </c>
      <c r="H46" s="235" t="e">
        <f>IF(G46=Q45,B45,B47)</f>
        <v>#NAME?</v>
      </c>
      <c r="I46" s="239"/>
      <c r="J46" s="235"/>
      <c r="K46" s="244"/>
      <c r="L46" s="235"/>
      <c r="M46" s="243"/>
      <c r="N46" s="247"/>
      <c r="O46" s="247"/>
      <c r="P46" s="64"/>
      <c r="Q46" s="247"/>
    </row>
    <row r="47" spans="1:18" s="106" customFormat="1" ht="9" customHeight="1">
      <c r="A47" s="229">
        <v>20</v>
      </c>
      <c r="B47" s="160">
        <f>IF($E47="","",VLOOKUP($E47,'[4]Prep Sorteo'!$A$7:$M$70,4,FALSE))</f>
        <v>5885324</v>
      </c>
      <c r="C47" s="161">
        <f>IF($E47="","",VLOOKUP($E47,'[4]Prep Sorteo'!$A$7:$M$70,9,FALSE))</f>
        <v>8338</v>
      </c>
      <c r="D47" s="161">
        <f>IF($E47="","",VLOOKUP($E47,'[4]Prep Sorteo'!$A$7:$M$70,11,FALSE))</f>
        <v>0</v>
      </c>
      <c r="E47" s="162">
        <v>22</v>
      </c>
      <c r="F47" s="177" t="str">
        <f>IF(ISBLANK($E47),"Bye",IF(VLOOKUP($E47,'[4]Prep Sorteo'!$A$7:$M$70,2,FALSE)="ZZZ","",CONCATENATE(VLOOKUP($E47,'[4]Prep Sorteo'!$A$7:$M$70,2,FALSE),", ",VLOOKUP($E47,'[4]Prep Sorteo'!$A$7:$M$70,3,FALSE))))</f>
        <v>RIBERA MARTIN, POL</v>
      </c>
      <c r="G47" s="236" t="s">
        <v>172</v>
      </c>
      <c r="H47" s="235"/>
      <c r="I47" s="243"/>
      <c r="J47" s="235"/>
      <c r="K47" s="244"/>
      <c r="L47" s="235"/>
      <c r="M47" s="243"/>
      <c r="N47" s="247"/>
      <c r="O47" s="247"/>
      <c r="P47" s="52">
        <f>IF($E47="","",VLOOKUP($E47,'[4]Prep Sorteo'!$A$7:$M$71,10,FALSE))</f>
        <v>23</v>
      </c>
      <c r="Q47" s="52" t="e">
        <f>jugador($F47)</f>
        <v>#NAME?</v>
      </c>
      <c r="R47" s="311"/>
    </row>
    <row r="48" spans="1:17" s="106" customFormat="1" ht="9" customHeight="1">
      <c r="A48" s="229"/>
      <c r="B48" s="230"/>
      <c r="C48" s="231"/>
      <c r="D48" s="231"/>
      <c r="E48" s="232"/>
      <c r="F48" s="238"/>
      <c r="G48" s="236"/>
      <c r="H48" s="235"/>
      <c r="I48" s="239"/>
      <c r="J48" s="235"/>
      <c r="K48" s="234" t="s">
        <v>102</v>
      </c>
      <c r="L48" s="235" t="e">
        <f>IF(K48=I44,J44,J52)</f>
        <v>#NAME?</v>
      </c>
      <c r="M48" s="243"/>
      <c r="N48" s="247"/>
      <c r="O48" s="247"/>
      <c r="P48" s="64"/>
      <c r="Q48" s="247"/>
    </row>
    <row r="49" spans="1:18" s="106" customFormat="1" ht="9" customHeight="1">
      <c r="A49" s="229">
        <v>21</v>
      </c>
      <c r="B49" s="160">
        <f>IF($E49="","",VLOOKUP($E49,'[4]Prep Sorteo'!$A$7:$M$70,4,FALSE))</f>
        <v>5928330</v>
      </c>
      <c r="C49" s="161">
        <f>IF($E49="","",VLOOKUP($E49,'[4]Prep Sorteo'!$A$7:$M$70,9,FALSE))</f>
        <v>0</v>
      </c>
      <c r="D49" s="161">
        <f>IF($E49="","",VLOOKUP($E49,'[4]Prep Sorteo'!$A$7:$M$70,11,FALSE))</f>
        <v>0</v>
      </c>
      <c r="E49" s="162">
        <v>24</v>
      </c>
      <c r="F49" s="163" t="str">
        <f>IF(ISBLANK($E49),"Bye",IF(VLOOKUP($E49,'[4]Prep Sorteo'!$A$7:$M$70,2,FALSE)="ZZZ","",CONCATENATE(VLOOKUP($E49,'[4]Prep Sorteo'!$A$7:$M$70,2,FALSE),", ",VLOOKUP($E49,'[4]Prep Sorteo'!$A$7:$M$70,3,FALSE))))</f>
        <v>BESTARD BESTARD, MARC M.</v>
      </c>
      <c r="G49" s="236"/>
      <c r="H49" s="235"/>
      <c r="I49" s="243"/>
      <c r="J49" s="235"/>
      <c r="K49" s="237" t="s">
        <v>216</v>
      </c>
      <c r="L49" s="235"/>
      <c r="M49" s="243"/>
      <c r="N49" s="247"/>
      <c r="O49" s="247"/>
      <c r="P49" s="52">
        <f>IF($E49="","",VLOOKUP($E49,'[4]Prep Sorteo'!$A$7:$M$71,10,FALSE))</f>
        <v>0</v>
      </c>
      <c r="Q49" s="52" t="e">
        <f>jugador($F49)</f>
        <v>#NAME?</v>
      </c>
      <c r="R49" s="311"/>
    </row>
    <row r="50" spans="1:17" s="106" customFormat="1" ht="9" customHeight="1">
      <c r="A50" s="229"/>
      <c r="B50" s="230"/>
      <c r="C50" s="231"/>
      <c r="D50" s="231"/>
      <c r="E50" s="232"/>
      <c r="F50" s="233"/>
      <c r="G50" s="311" t="s">
        <v>173</v>
      </c>
      <c r="H50" s="235" t="e">
        <f>IF(G50=Q49,B49,B51)</f>
        <v>#NAME?</v>
      </c>
      <c r="I50" s="243"/>
      <c r="J50" s="235"/>
      <c r="K50" s="243"/>
      <c r="L50" s="235"/>
      <c r="M50" s="243"/>
      <c r="N50" s="247"/>
      <c r="O50" s="247"/>
      <c r="P50" s="64"/>
      <c r="Q50" s="247"/>
    </row>
    <row r="51" spans="1:17" s="106" customFormat="1" ht="9" customHeight="1">
      <c r="A51" s="229">
        <v>22</v>
      </c>
      <c r="B51" s="160">
        <f>IF($E51="","",VLOOKUP($E51,'[4]Prep Sorteo'!$A$7:$M$70,4,FALSE))</f>
        <v>5865128</v>
      </c>
      <c r="C51" s="161">
        <f>IF($E51="","",VLOOKUP($E51,'[4]Prep Sorteo'!$A$7:$M$70,9,FALSE))</f>
        <v>2514</v>
      </c>
      <c r="D51" s="161">
        <f>IF($E51="","",VLOOKUP($E51,'[4]Prep Sorteo'!$A$7:$M$70,11,FALSE))</f>
        <v>0</v>
      </c>
      <c r="E51" s="162">
        <v>17</v>
      </c>
      <c r="F51" s="177" t="str">
        <f>IF(ISBLANK($E51),"Bye",IF(VLOOKUP($E51,'[4]Prep Sorteo'!$A$7:$M$70,2,FALSE)="ZZZ","",CONCATENATE(VLOOKUP($E51,'[4]Prep Sorteo'!$A$7:$M$70,2,FALSE),", ",VLOOKUP($E51,'[4]Prep Sorteo'!$A$7:$M$70,3,FALSE))))</f>
        <v>LLULL PERELLO, PERE</v>
      </c>
      <c r="G51" s="237" t="s">
        <v>174</v>
      </c>
      <c r="H51" s="235"/>
      <c r="I51" s="240" t="str">
        <f>I44</f>
        <v>CHONG J.</v>
      </c>
      <c r="J51" s="235"/>
      <c r="K51" s="243"/>
      <c r="L51" s="235"/>
      <c r="M51" s="243"/>
      <c r="N51" s="247"/>
      <c r="O51" s="247"/>
      <c r="P51" s="52">
        <f>IF($E51="","",VLOOKUP($E51,'[4]Prep Sorteo'!$A$7:$M$71,10,FALSE))</f>
        <v>132</v>
      </c>
      <c r="Q51" s="52" t="e">
        <f>jugador($F51)</f>
        <v>#NAME?</v>
      </c>
    </row>
    <row r="52" spans="1:18" s="106" customFormat="1" ht="9" customHeight="1">
      <c r="A52" s="229"/>
      <c r="B52" s="230"/>
      <c r="C52" s="231"/>
      <c r="D52" s="231"/>
      <c r="E52" s="232"/>
      <c r="F52" s="238"/>
      <c r="G52" s="239"/>
      <c r="H52" s="235"/>
      <c r="I52" s="242" t="s">
        <v>102</v>
      </c>
      <c r="J52" s="235" t="e">
        <f>IF(I52=G50,H50,H54)</f>
        <v>#NAME?</v>
      </c>
      <c r="K52" s="243"/>
      <c r="L52" s="235"/>
      <c r="M52" s="243"/>
      <c r="N52" s="247"/>
      <c r="O52" s="247"/>
      <c r="P52" s="64"/>
      <c r="Q52" s="247"/>
      <c r="R52" s="311"/>
    </row>
    <row r="53" spans="1:17" s="106" customFormat="1" ht="9" customHeight="1">
      <c r="A53" s="229">
        <v>23</v>
      </c>
      <c r="B53" s="160">
        <f>IF($E53="","",VLOOKUP($E53,'[4]Prep Sorteo'!$A$7:$M$70,4,FALSE))</f>
      </c>
      <c r="C53" s="161">
        <f>IF($E53="","",VLOOKUP($E53,'[4]Prep Sorteo'!$A$7:$M$70,9,FALSE))</f>
      </c>
      <c r="D53" s="161">
        <f>IF($E53="","",VLOOKUP($E53,'[4]Prep Sorteo'!$A$7:$M$70,11,FALSE))</f>
      </c>
      <c r="E53" s="162"/>
      <c r="F53" s="163" t="str">
        <f>IF(ISBLANK($E53),"Bye",IF(VLOOKUP($E53,'[4]Prep Sorteo'!$A$7:$M$70,2,FALSE)="ZZZ","",CONCATENATE(VLOOKUP($E53,'[4]Prep Sorteo'!$A$7:$M$70,2,FALSE),", ",VLOOKUP($E53,'[4]Prep Sorteo'!$A$7:$M$70,3,FALSE))))</f>
        <v>Bye</v>
      </c>
      <c r="G53" s="240" t="str">
        <f>G50</f>
        <v>LLULL P.</v>
      </c>
      <c r="H53" s="235"/>
      <c r="I53" s="244" t="s">
        <v>175</v>
      </c>
      <c r="J53" s="235"/>
      <c r="K53" s="243"/>
      <c r="L53" s="235"/>
      <c r="M53" s="243"/>
      <c r="N53" s="247"/>
      <c r="O53" s="247"/>
      <c r="P53" s="52">
        <f>IF($E53="","",VLOOKUP($E53,'[4]Prep Sorteo'!$A$7:$M$71,10,FALSE))</f>
      </c>
      <c r="Q53" s="52" t="e">
        <f>jugador($F53)</f>
        <v>#NAME?</v>
      </c>
    </row>
    <row r="54" spans="1:17" s="106" customFormat="1" ht="9" customHeight="1">
      <c r="A54" s="229"/>
      <c r="B54" s="230"/>
      <c r="C54" s="231"/>
      <c r="D54" s="231"/>
      <c r="E54" s="232"/>
      <c r="F54" s="233"/>
      <c r="G54" s="242" t="s">
        <v>102</v>
      </c>
      <c r="H54" s="235" t="e">
        <f>IF(G54=Q53,B53,B55)</f>
        <v>#NAME?</v>
      </c>
      <c r="I54" s="245"/>
      <c r="J54" s="235"/>
      <c r="K54" s="243"/>
      <c r="L54" s="235"/>
      <c r="M54" s="243"/>
      <c r="N54" s="247"/>
      <c r="O54" s="247"/>
      <c r="P54" s="64"/>
      <c r="Q54" s="247"/>
    </row>
    <row r="55" spans="1:17" s="106" customFormat="1" ht="9" customHeight="1">
      <c r="A55" s="227">
        <v>24</v>
      </c>
      <c r="B55" s="160">
        <f>IF($E55="","",VLOOKUP($E55,'[4]Prep Sorteo'!$A$7:$M$70,4,FALSE))</f>
        <v>5893624</v>
      </c>
      <c r="C55" s="161">
        <f>IF($E55="","",VLOOKUP($E55,'[4]Prep Sorteo'!$A$7:$M$70,9,FALSE))</f>
        <v>1052</v>
      </c>
      <c r="D55" s="161">
        <f>IF($E55="","",VLOOKUP($E55,'[4]Prep Sorteo'!$A$7:$M$70,11,FALSE))</f>
        <v>0</v>
      </c>
      <c r="E55" s="162">
        <v>3</v>
      </c>
      <c r="F55" s="177" t="str">
        <f>IF(ISBLANK($E55),"Bye",IF(VLOOKUP($E55,'[4]Prep Sorteo'!$A$7:$M$70,2,FALSE)="ZZZ","",CONCATENATE(VLOOKUP($E55,'[4]Prep Sorteo'!$A$7:$M$70,2,FALSE),", ",VLOOKUP($E55,'[4]Prep Sorteo'!$A$7:$M$70,3,FALSE))))</f>
        <v>MONTAÑES TUTZO, MATIAS</v>
      </c>
      <c r="G55" s="236"/>
      <c r="H55" s="235"/>
      <c r="I55" s="244"/>
      <c r="J55" s="235"/>
      <c r="K55" s="243"/>
      <c r="L55" s="235"/>
      <c r="M55" s="240" t="str">
        <f>M24</f>
        <v>VAZQUEZ J.</v>
      </c>
      <c r="N55" s="247"/>
      <c r="O55" s="247"/>
      <c r="P55" s="52">
        <f>IF($E55="","",VLOOKUP($E55,'[4]Prep Sorteo'!$A$7:$M$71,10,FALSE))</f>
        <v>334</v>
      </c>
      <c r="Q55" s="52" t="e">
        <f>jugador($F55)</f>
        <v>#NAME?</v>
      </c>
    </row>
    <row r="56" spans="1:17" s="106" customFormat="1" ht="9" customHeight="1">
      <c r="A56" s="229"/>
      <c r="B56" s="230"/>
      <c r="C56" s="231"/>
      <c r="D56" s="231"/>
      <c r="E56" s="246"/>
      <c r="F56" s="238"/>
      <c r="G56" s="236"/>
      <c r="H56" s="235"/>
      <c r="I56" s="244"/>
      <c r="J56" s="235"/>
      <c r="K56" s="239"/>
      <c r="L56" s="235"/>
      <c r="M56" s="242" t="s">
        <v>103</v>
      </c>
      <c r="N56" s="92" t="e">
        <f>IF(M56=K48,L48,L64)</f>
        <v>#NAME?</v>
      </c>
      <c r="O56" s="247"/>
      <c r="P56" s="194"/>
      <c r="Q56" s="247"/>
    </row>
    <row r="57" spans="1:17" s="106" customFormat="1" ht="9" customHeight="1">
      <c r="A57" s="229">
        <v>25</v>
      </c>
      <c r="B57" s="160">
        <f>IF($E57="","",VLOOKUP($E57,'[4]Prep Sorteo'!$A$7:$M$70,4,FALSE))</f>
        <v>5891983</v>
      </c>
      <c r="C57" s="161">
        <f>IF($E57="","",VLOOKUP($E57,'[4]Prep Sorteo'!$A$7:$M$70,9,FALSE))</f>
        <v>0</v>
      </c>
      <c r="D57" s="161">
        <f>IF($E57="","",VLOOKUP($E57,'[4]Prep Sorteo'!$A$7:$M$70,11,FALSE))</f>
        <v>0</v>
      </c>
      <c r="E57" s="162">
        <v>8</v>
      </c>
      <c r="F57" s="163" t="str">
        <f>IF(ISBLANK($E57),"Bye",IF(VLOOKUP($E57,'[4]Prep Sorteo'!$A$7:$M$70,2,FALSE)="ZZZ","",CONCATENATE(VLOOKUP($E57,'[4]Prep Sorteo'!$A$7:$M$70,2,FALSE),", ",VLOOKUP($E57,'[4]Prep Sorteo'!$A$7:$M$70,3,FALSE))))</f>
        <v>ANDZEVICIUS, GUIDAS</v>
      </c>
      <c r="G57" s="236"/>
      <c r="H57" s="235"/>
      <c r="I57" s="244"/>
      <c r="J57" s="235"/>
      <c r="K57" s="243"/>
      <c r="L57" s="235"/>
      <c r="M57" s="236" t="s">
        <v>226</v>
      </c>
      <c r="P57" s="52">
        <f>IF($E57="","",VLOOKUP($E57,'[4]Prep Sorteo'!$A$7:$M$71,10,FALSE))</f>
        <v>200</v>
      </c>
      <c r="Q57" s="52" t="e">
        <f>jugador($F57)</f>
        <v>#NAME?</v>
      </c>
    </row>
    <row r="58" spans="1:17" s="106" customFormat="1" ht="9" customHeight="1">
      <c r="A58" s="229"/>
      <c r="B58" s="230"/>
      <c r="C58" s="231"/>
      <c r="D58" s="231"/>
      <c r="E58" s="232"/>
      <c r="F58" s="233"/>
      <c r="G58" s="311" t="s">
        <v>176</v>
      </c>
      <c r="H58" s="235" t="e">
        <f>IF(G58=Q57,B57,B59)</f>
        <v>#NAME?</v>
      </c>
      <c r="I58" s="244"/>
      <c r="J58" s="235"/>
      <c r="K58" s="243"/>
      <c r="L58" s="235"/>
      <c r="M58" s="236"/>
      <c r="P58" s="64"/>
      <c r="Q58" s="247"/>
    </row>
    <row r="59" spans="1:17" s="106" customFormat="1" ht="9" customHeight="1">
      <c r="A59" s="229">
        <v>26</v>
      </c>
      <c r="B59" s="160">
        <f>IF($E59="","",VLOOKUP($E59,'[4]Prep Sorteo'!$A$7:$M$70,4,FALSE))</f>
        <v>5878197</v>
      </c>
      <c r="C59" s="161">
        <f>IF($E59="","",VLOOKUP($E59,'[4]Prep Sorteo'!$A$7:$M$70,9,FALSE))</f>
        <v>4273</v>
      </c>
      <c r="D59" s="161">
        <f>IF($E59="","",VLOOKUP($E59,'[4]Prep Sorteo'!$A$7:$M$70,11,FALSE))</f>
        <v>0</v>
      </c>
      <c r="E59" s="162">
        <v>19</v>
      </c>
      <c r="F59" s="177" t="str">
        <f>IF(ISBLANK($E59),"Bye",IF(VLOOKUP($E59,'[4]Prep Sorteo'!$A$7:$M$70,2,FALSE)="ZZZ","",CONCATENATE(VLOOKUP($E59,'[4]Prep Sorteo'!$A$7:$M$70,2,FALSE),", ",VLOOKUP($E59,'[4]Prep Sorteo'!$A$7:$M$70,3,FALSE))))</f>
        <v>FERRAGUT RAMON, FRANCESC</v>
      </c>
      <c r="G59" s="237" t="s">
        <v>177</v>
      </c>
      <c r="H59" s="235"/>
      <c r="I59" s="244"/>
      <c r="J59" s="235"/>
      <c r="K59" s="243"/>
      <c r="L59" s="235"/>
      <c r="M59" s="236"/>
      <c r="P59" s="52">
        <f>IF($E59="","",VLOOKUP($E59,'[4]Prep Sorteo'!$A$7:$M$71,10,FALSE))</f>
        <v>71</v>
      </c>
      <c r="Q59" s="52" t="e">
        <f>jugador($F59)</f>
        <v>#NAME?</v>
      </c>
    </row>
    <row r="60" spans="1:17" s="106" customFormat="1" ht="9" customHeight="1">
      <c r="A60" s="229"/>
      <c r="B60" s="230"/>
      <c r="C60" s="231"/>
      <c r="D60" s="231"/>
      <c r="E60" s="232"/>
      <c r="F60" s="238"/>
      <c r="G60" s="239"/>
      <c r="H60" s="235"/>
      <c r="I60" s="234" t="s">
        <v>178</v>
      </c>
      <c r="J60" s="235" t="e">
        <f>IF(I60=G58,H58,H62)</f>
        <v>#NAME?</v>
      </c>
      <c r="K60" s="243"/>
      <c r="L60" s="235"/>
      <c r="M60" s="236"/>
      <c r="P60" s="64"/>
      <c r="Q60" s="247"/>
    </row>
    <row r="61" spans="1:17" s="106" customFormat="1" ht="9" customHeight="1">
      <c r="A61" s="229">
        <v>27</v>
      </c>
      <c r="B61" s="160">
        <f>IF($E61="","",VLOOKUP($E61,'[4]Prep Sorteo'!$A$7:$M$70,4,FALSE))</f>
        <v>5866788</v>
      </c>
      <c r="C61" s="161">
        <f>IF($E61="","",VLOOKUP($E61,'[4]Prep Sorteo'!$A$7:$M$70,9,FALSE))</f>
        <v>1755</v>
      </c>
      <c r="D61" s="161">
        <f>IF($E61="","",VLOOKUP($E61,'[4]Prep Sorteo'!$A$7:$M$70,11,FALSE))</f>
        <v>0</v>
      </c>
      <c r="E61" s="162">
        <v>9</v>
      </c>
      <c r="F61" s="163" t="str">
        <f>IF(ISBLANK($E61),"Bye",IF(VLOOKUP($E61,'[4]Prep Sorteo'!$A$7:$M$70,2,FALSE)="ZZZ","",CONCATENATE(VLOOKUP($E61,'[4]Prep Sorteo'!$A$7:$M$70,2,FALSE),", ",VLOOKUP($E61,'[4]Prep Sorteo'!$A$7:$M$70,3,FALSE))))</f>
        <v>ALFAMBRA MATEOS, VICTOR GMO</v>
      </c>
      <c r="G61" s="240" t="str">
        <f>G58</f>
        <v>ANDZEVICIUS G.</v>
      </c>
      <c r="H61" s="235"/>
      <c r="I61" s="237" t="s">
        <v>180</v>
      </c>
      <c r="J61" s="235"/>
      <c r="K61" s="243"/>
      <c r="L61" s="235"/>
      <c r="M61" s="236"/>
      <c r="P61" s="52">
        <f>IF($E61="","",VLOOKUP($E61,'[4]Prep Sorteo'!$A$7:$M$71,10,FALSE))</f>
        <v>198</v>
      </c>
      <c r="Q61" s="52" t="e">
        <f>jugador($F61)</f>
        <v>#NAME?</v>
      </c>
    </row>
    <row r="62" spans="1:17" s="106" customFormat="1" ht="9" customHeight="1">
      <c r="A62" s="229"/>
      <c r="B62" s="241"/>
      <c r="C62" s="231"/>
      <c r="D62" s="231"/>
      <c r="E62" s="232"/>
      <c r="F62" s="233"/>
      <c r="G62" s="316" t="s">
        <v>178</v>
      </c>
      <c r="H62" s="235" t="e">
        <f>IF(G62=Q61,B61,B63)</f>
        <v>#NAME?</v>
      </c>
      <c r="I62" s="239"/>
      <c r="J62" s="235"/>
      <c r="K62" s="243"/>
      <c r="L62" s="235"/>
      <c r="M62" s="236"/>
      <c r="P62" s="64"/>
      <c r="Q62" s="247"/>
    </row>
    <row r="63" spans="1:17" s="106" customFormat="1" ht="9" customHeight="1">
      <c r="A63" s="229">
        <v>28</v>
      </c>
      <c r="B63" s="160">
        <f>IF($E63="","",VLOOKUP($E63,'[4]Prep Sorteo'!$A$7:$M$70,4,FALSE))</f>
        <v>5956084</v>
      </c>
      <c r="C63" s="161">
        <f>IF($E63="","",VLOOKUP($E63,'[4]Prep Sorteo'!$A$7:$M$70,9,FALSE))</f>
        <v>0</v>
      </c>
      <c r="D63" s="161">
        <f>IF($E63="","",VLOOKUP($E63,'[4]Prep Sorteo'!$A$7:$M$70,11,FALSE))</f>
        <v>0</v>
      </c>
      <c r="E63" s="162">
        <v>15</v>
      </c>
      <c r="F63" s="177" t="str">
        <f>IF(ISBLANK($E63),"Bye",IF(VLOOKUP($E63,'[4]Prep Sorteo'!$A$7:$M$70,2,FALSE)="ZZZ","",CONCATENATE(VLOOKUP($E63,'[4]Prep Sorteo'!$A$7:$M$70,2,FALSE),", ",VLOOKUP($E63,'[4]Prep Sorteo'!$A$7:$M$70,3,FALSE))))</f>
        <v>KENNEDY, EVAN</v>
      </c>
      <c r="G63" s="236" t="s">
        <v>179</v>
      </c>
      <c r="H63" s="235"/>
      <c r="I63" s="243"/>
      <c r="J63" s="235"/>
      <c r="K63" s="240" t="str">
        <f>K48</f>
        <v>MONTAÑES M.</v>
      </c>
      <c r="L63" s="235"/>
      <c r="M63" s="236"/>
      <c r="P63" s="52">
        <f>IF($E63="","",VLOOKUP($E63,'[4]Prep Sorteo'!$A$7:$M$71,10,FALSE))</f>
        <v>138</v>
      </c>
      <c r="Q63" s="52" t="e">
        <f>jugador($F63)</f>
        <v>#NAME?</v>
      </c>
    </row>
    <row r="64" spans="1:17" s="106" customFormat="1" ht="9" customHeight="1">
      <c r="A64" s="229"/>
      <c r="B64" s="230"/>
      <c r="C64" s="231"/>
      <c r="D64" s="231"/>
      <c r="E64" s="232"/>
      <c r="F64" s="238"/>
      <c r="G64" s="236"/>
      <c r="H64" s="235"/>
      <c r="I64" s="239"/>
      <c r="J64" s="235"/>
      <c r="K64" s="242" t="s">
        <v>103</v>
      </c>
      <c r="L64" s="235" t="e">
        <f>IF(K64=I60,J60,J68)</f>
        <v>#NAME?</v>
      </c>
      <c r="M64" s="236"/>
      <c r="P64" s="64"/>
      <c r="Q64" s="247"/>
    </row>
    <row r="65" spans="1:17" s="106" customFormat="1" ht="9" customHeight="1">
      <c r="A65" s="229">
        <v>29</v>
      </c>
      <c r="B65" s="160">
        <f>IF($E65="","",VLOOKUP($E65,'[4]Prep Sorteo'!$A$7:$M$70,4,FALSE))</f>
        <v>5885308</v>
      </c>
      <c r="C65" s="161">
        <f>IF($E65="","",VLOOKUP($E65,'[4]Prep Sorteo'!$A$7:$M$70,9,FALSE))</f>
        <v>2629</v>
      </c>
      <c r="D65" s="161">
        <f>IF($E65="","",VLOOKUP($E65,'[4]Prep Sorteo'!$A$7:$M$70,11,FALSE))</f>
        <v>0</v>
      </c>
      <c r="E65" s="162">
        <v>18</v>
      </c>
      <c r="F65" s="163" t="str">
        <f>IF(ISBLANK($E65),"Bye",IF(VLOOKUP($E65,'[4]Prep Sorteo'!$A$7:$M$70,2,FALSE)="ZZZ","",CONCATENATE(VLOOKUP($E65,'[4]Prep Sorteo'!$A$7:$M$70,2,FALSE),", ",VLOOKUP($E65,'[4]Prep Sorteo'!$A$7:$M$70,3,FALSE))))</f>
        <v>OLIVER TROBAT, ROBERTO</v>
      </c>
      <c r="G65" s="236"/>
      <c r="H65" s="235"/>
      <c r="I65" s="243"/>
      <c r="J65" s="235"/>
      <c r="K65" s="244" t="s">
        <v>217</v>
      </c>
      <c r="L65" s="244"/>
      <c r="M65" s="236"/>
      <c r="P65" s="52">
        <f>IF($E65="","",VLOOKUP($E65,'[4]Prep Sorteo'!$A$7:$M$71,10,FALSE))</f>
        <v>126</v>
      </c>
      <c r="Q65" s="52" t="e">
        <f>jugador($F65)</f>
        <v>#NAME?</v>
      </c>
    </row>
    <row r="66" spans="1:17" s="106" customFormat="1" ht="9" customHeight="1">
      <c r="A66" s="229"/>
      <c r="B66" s="230"/>
      <c r="C66" s="231"/>
      <c r="D66" s="231"/>
      <c r="E66" s="232"/>
      <c r="F66" s="233"/>
      <c r="G66" s="311" t="s">
        <v>181</v>
      </c>
      <c r="H66" s="235" t="e">
        <f>IF(G66=Q65,B65,B67)</f>
        <v>#NAME?</v>
      </c>
      <c r="I66" s="243"/>
      <c r="J66" s="235"/>
      <c r="K66" s="244"/>
      <c r="L66" s="244"/>
      <c r="M66" s="236"/>
      <c r="P66" s="64"/>
      <c r="Q66" s="247"/>
    </row>
    <row r="67" spans="1:17" s="106" customFormat="1" ht="9" customHeight="1">
      <c r="A67" s="229">
        <v>30</v>
      </c>
      <c r="B67" s="160">
        <f>IF($E67="","",VLOOKUP($E67,'[4]Prep Sorteo'!$A$7:$M$70,4,FALSE))</f>
        <v>5913000</v>
      </c>
      <c r="C67" s="161">
        <f>IF($E67="","",VLOOKUP($E67,'[4]Prep Sorteo'!$A$7:$M$70,9,FALSE))</f>
        <v>2391</v>
      </c>
      <c r="D67" s="161">
        <f>IF($E67="","",VLOOKUP($E67,'[4]Prep Sorteo'!$A$7:$M$70,11,FALSE))</f>
        <v>0</v>
      </c>
      <c r="E67" s="162">
        <v>14</v>
      </c>
      <c r="F67" s="177" t="str">
        <f>IF(ISBLANK($E67),"Bye",IF(VLOOKUP($E67,'[4]Prep Sorteo'!$A$7:$M$70,2,FALSE)="ZZZ","",CONCATENATE(VLOOKUP($E67,'[4]Prep Sorteo'!$A$7:$M$70,2,FALSE),", ",VLOOKUP($E67,'[4]Prep Sorteo'!$A$7:$M$70,3,FALSE))))</f>
        <v>CLADERA GARCIA, JOEL</v>
      </c>
      <c r="G67" s="237" t="s">
        <v>182</v>
      </c>
      <c r="H67" s="235"/>
      <c r="I67" s="240" t="str">
        <f>I60</f>
        <v>ALFAMBRA V.</v>
      </c>
      <c r="J67" s="235"/>
      <c r="K67" s="244"/>
      <c r="L67" s="244"/>
      <c r="M67" s="236"/>
      <c r="P67" s="52">
        <f>IF($E67="","",VLOOKUP($E67,'[4]Prep Sorteo'!$A$7:$M$71,10,FALSE))</f>
        <v>140</v>
      </c>
      <c r="Q67" s="52" t="e">
        <f>jugador($F67)</f>
        <v>#NAME?</v>
      </c>
    </row>
    <row r="68" spans="1:17" s="106" customFormat="1" ht="9" customHeight="1">
      <c r="A68" s="229"/>
      <c r="B68" s="230"/>
      <c r="C68" s="231"/>
      <c r="D68" s="231"/>
      <c r="E68" s="232"/>
      <c r="F68" s="238"/>
      <c r="G68" s="239"/>
      <c r="H68" s="235"/>
      <c r="I68" s="242" t="s">
        <v>103</v>
      </c>
      <c r="J68" s="235" t="e">
        <f>IF(I68=G66,H66,H70)</f>
        <v>#NAME?</v>
      </c>
      <c r="K68" s="244"/>
      <c r="L68" s="244"/>
      <c r="M68" s="236"/>
      <c r="P68" s="64"/>
      <c r="Q68" s="247"/>
    </row>
    <row r="69" spans="1:17" s="106" customFormat="1" ht="9" customHeight="1">
      <c r="A69" s="229">
        <v>31</v>
      </c>
      <c r="B69" s="160">
        <f>IF($E69="","",VLOOKUP($E69,'[4]Prep Sorteo'!$A$7:$M$70,4,FALSE))</f>
      </c>
      <c r="C69" s="161">
        <f>IF($E69="","",VLOOKUP($E69,'[4]Prep Sorteo'!$A$7:$M$70,9,FALSE))</f>
      </c>
      <c r="D69" s="161">
        <f>IF($E69="","",VLOOKUP($E69,'[4]Prep Sorteo'!$A$7:$M$70,11,FALSE))</f>
      </c>
      <c r="E69" s="162"/>
      <c r="F69" s="163" t="str">
        <f>IF(ISBLANK($E69),"Bye",IF(VLOOKUP($E69,'[4]Prep Sorteo'!$A$7:$M$70,2,FALSE)="ZZZ","",CONCATENATE(VLOOKUP($E69,'[4]Prep Sorteo'!$A$7:$M$70,2,FALSE),", ",VLOOKUP($E69,'[4]Prep Sorteo'!$A$7:$M$70,3,FALSE))))</f>
        <v>Bye</v>
      </c>
      <c r="G69" s="240" t="str">
        <f>G66</f>
        <v>OLIVER R.</v>
      </c>
      <c r="H69" s="235"/>
      <c r="I69" s="244" t="s">
        <v>156</v>
      </c>
      <c r="J69" s="244"/>
      <c r="K69" s="244"/>
      <c r="L69" s="244"/>
      <c r="M69" s="236"/>
      <c r="P69" s="52">
        <f>IF($E69="","",VLOOKUP($E69,'[4]Prep Sorteo'!$A$7:$M$71,10,FALSE))</f>
      </c>
      <c r="Q69" s="52" t="e">
        <f>jugador($F69)</f>
        <v>#NAME?</v>
      </c>
    </row>
    <row r="70" spans="1:17" s="106" customFormat="1" ht="9" customHeight="1">
      <c r="A70" s="229"/>
      <c r="B70" s="230"/>
      <c r="C70" s="231"/>
      <c r="D70" s="231"/>
      <c r="E70" s="232"/>
      <c r="F70" s="233"/>
      <c r="G70" s="242" t="s">
        <v>103</v>
      </c>
      <c r="H70" s="235" t="e">
        <f>IF(G70=Q69,B69,B71)</f>
        <v>#NAME?</v>
      </c>
      <c r="I70" s="245"/>
      <c r="J70" s="245"/>
      <c r="K70" s="244"/>
      <c r="L70" s="244"/>
      <c r="M70" s="236"/>
      <c r="P70" s="64"/>
      <c r="Q70" s="247"/>
    </row>
    <row r="71" spans="1:17" s="106" customFormat="1" ht="9" customHeight="1">
      <c r="A71" s="227">
        <v>32</v>
      </c>
      <c r="B71" s="160">
        <f>IF($E71="","",VLOOKUP($E71,'[4]Prep Sorteo'!$A$7:$M$70,4,FALSE))</f>
        <v>5876414</v>
      </c>
      <c r="C71" s="161">
        <f>IF($E71="","",VLOOKUP($E71,'[4]Prep Sorteo'!$A$7:$M$70,9,FALSE))</f>
        <v>922</v>
      </c>
      <c r="D71" s="161">
        <f>IF($E71="","",VLOOKUP($E71,'[4]Prep Sorteo'!$A$7:$M$70,11,FALSE))</f>
        <v>0</v>
      </c>
      <c r="E71" s="162">
        <v>2</v>
      </c>
      <c r="F71" s="177" t="str">
        <f>IF(ISBLANK($E71),"Bye",IF(VLOOKUP($E71,'[4]Prep Sorteo'!$A$7:$M$70,2,FALSE)="ZZZ","",CONCATENATE(VLOOKUP($E71,'[4]Prep Sorteo'!$A$7:$M$70,2,FALSE),", ",VLOOKUP($E71,'[4]Prep Sorteo'!$A$7:$M$70,3,FALSE))))</f>
        <v>BORRAS ISERN, JOAN BAUTI</v>
      </c>
      <c r="G71" s="236"/>
      <c r="H71" s="236"/>
      <c r="I71" s="244"/>
      <c r="J71" s="244"/>
      <c r="K71" s="244"/>
      <c r="L71" s="244"/>
      <c r="M71" s="236"/>
      <c r="P71" s="52">
        <f>IF($E71="","",VLOOKUP($E71,'[4]Prep Sorteo'!$A$7:$M$71,10,FALSE))</f>
        <v>378</v>
      </c>
      <c r="Q71" s="52" t="e">
        <f>jugador($F71)</f>
        <v>#NAME?</v>
      </c>
    </row>
    <row r="72" spans="1:17" ht="9" customHeight="1" thickBot="1">
      <c r="A72" s="332" t="s">
        <v>39</v>
      </c>
      <c r="B72" s="332"/>
      <c r="C72" s="252"/>
      <c r="D72" s="252"/>
      <c r="E72" s="252"/>
      <c r="F72" s="252"/>
      <c r="G72" s="252"/>
      <c r="H72" s="252"/>
      <c r="I72" s="252"/>
      <c r="J72" s="252"/>
      <c r="K72" s="252"/>
      <c r="L72" s="252"/>
      <c r="M72" s="252"/>
      <c r="Q72" s="106"/>
    </row>
    <row r="73" spans="1:13" s="199" customFormat="1" ht="9" customHeight="1">
      <c r="A73" s="371" t="s">
        <v>40</v>
      </c>
      <c r="B73" s="372"/>
      <c r="C73" s="372"/>
      <c r="D73" s="373"/>
      <c r="E73" s="200" t="s">
        <v>41</v>
      </c>
      <c r="F73" s="201" t="s">
        <v>42</v>
      </c>
      <c r="G73" s="374" t="s">
        <v>43</v>
      </c>
      <c r="H73" s="375"/>
      <c r="I73" s="376"/>
      <c r="J73" s="202"/>
      <c r="K73" s="375" t="s">
        <v>44</v>
      </c>
      <c r="L73" s="375"/>
      <c r="M73" s="377"/>
    </row>
    <row r="74" spans="1:13" s="199" customFormat="1" ht="9" customHeight="1" thickBot="1">
      <c r="A74" s="378">
        <v>42312</v>
      </c>
      <c r="B74" s="379"/>
      <c r="C74" s="379"/>
      <c r="D74" s="380"/>
      <c r="E74" s="203">
        <v>1</v>
      </c>
      <c r="F74" s="114" t="str">
        <f>F9</f>
        <v>VAZQUEZ BENNASSAR, JAVIER</v>
      </c>
      <c r="G74" s="381"/>
      <c r="H74" s="382"/>
      <c r="I74" s="383"/>
      <c r="J74" s="204"/>
      <c r="K74" s="382"/>
      <c r="L74" s="382"/>
      <c r="M74" s="384"/>
    </row>
    <row r="75" spans="1:13" s="199" customFormat="1" ht="9" customHeight="1">
      <c r="A75" s="385" t="s">
        <v>46</v>
      </c>
      <c r="B75" s="386"/>
      <c r="C75" s="386"/>
      <c r="D75" s="387"/>
      <c r="E75" s="205">
        <v>2</v>
      </c>
      <c r="F75" s="206" t="str">
        <f>F71</f>
        <v>BORRAS ISERN, JOAN BAUTI</v>
      </c>
      <c r="G75" s="381"/>
      <c r="H75" s="382"/>
      <c r="I75" s="383"/>
      <c r="J75" s="204"/>
      <c r="K75" s="382"/>
      <c r="L75" s="382"/>
      <c r="M75" s="384"/>
    </row>
    <row r="76" spans="1:13" s="199" customFormat="1" ht="9" customHeight="1" thickBot="1">
      <c r="A76" s="388" t="s">
        <v>48</v>
      </c>
      <c r="B76" s="389"/>
      <c r="C76" s="389"/>
      <c r="D76" s="390"/>
      <c r="E76" s="205">
        <v>3</v>
      </c>
      <c r="F76" s="206" t="str">
        <f>IF(E25=3,F25,IF(E55=3,F55,""))</f>
        <v>MONTAÑES TUTZO, MATIAS</v>
      </c>
      <c r="G76" s="381"/>
      <c r="H76" s="382"/>
      <c r="I76" s="383"/>
      <c r="J76" s="204"/>
      <c r="K76" s="382"/>
      <c r="L76" s="382"/>
      <c r="M76" s="384"/>
    </row>
    <row r="77" spans="1:13" s="199" customFormat="1" ht="9" customHeight="1">
      <c r="A77" s="371" t="s">
        <v>50</v>
      </c>
      <c r="B77" s="372"/>
      <c r="C77" s="372"/>
      <c r="D77" s="373"/>
      <c r="E77" s="205">
        <v>4</v>
      </c>
      <c r="F77" s="206" t="str">
        <f>IF(E25=4,F25,IF(E55=4,F55,""))</f>
        <v>FORTEZA NAVARRO, ANDREU</v>
      </c>
      <c r="G77" s="381"/>
      <c r="H77" s="382"/>
      <c r="I77" s="383"/>
      <c r="J77" s="204"/>
      <c r="K77" s="382"/>
      <c r="L77" s="382"/>
      <c r="M77" s="384"/>
    </row>
    <row r="78" spans="1:13" s="199" customFormat="1" ht="9" customHeight="1" thickBot="1">
      <c r="A78" s="391"/>
      <c r="B78" s="392"/>
      <c r="C78" s="392"/>
      <c r="D78" s="393"/>
      <c r="E78" s="207">
        <v>5</v>
      </c>
      <c r="F78" s="208" t="str">
        <f>IF(E23=5,F23,IF(E39=5,F39,IF(E41=5,F41,IF(E57=5,F57,""))))</f>
        <v>CHONG MAURA, JOAN MIQUE</v>
      </c>
      <c r="G78" s="381"/>
      <c r="H78" s="382"/>
      <c r="I78" s="383"/>
      <c r="J78" s="204"/>
      <c r="K78" s="382"/>
      <c r="L78" s="382"/>
      <c r="M78" s="384"/>
    </row>
    <row r="79" spans="1:13" s="199" customFormat="1" ht="9" customHeight="1">
      <c r="A79" s="371" t="s">
        <v>51</v>
      </c>
      <c r="B79" s="372"/>
      <c r="C79" s="372"/>
      <c r="D79" s="373"/>
      <c r="E79" s="207">
        <v>6</v>
      </c>
      <c r="F79" s="208" t="str">
        <f>IF(E23=6,F23,IF(E39=6,F39,IF(E41=6,F41,IF(E57=6,F57,""))))</f>
        <v>TRIBALDOS RODRIGUEZ, GASPAR EMI</v>
      </c>
      <c r="G79" s="381"/>
      <c r="H79" s="382"/>
      <c r="I79" s="383"/>
      <c r="J79" s="204"/>
      <c r="K79" s="382"/>
      <c r="L79" s="382"/>
      <c r="M79" s="384"/>
    </row>
    <row r="80" spans="1:13" s="199" customFormat="1" ht="9" customHeight="1">
      <c r="A80" s="394" t="str">
        <f>K6</f>
        <v>PEP JORDI MATAS RAMIS</v>
      </c>
      <c r="B80" s="395"/>
      <c r="C80" s="395"/>
      <c r="D80" s="396"/>
      <c r="E80" s="207">
        <v>7</v>
      </c>
      <c r="F80" s="208" t="str">
        <f>IF(E23=7,F23,IF(E39=7,F39,IF(E41=7,F41,IF(E57=7,F57,""))))</f>
        <v>ACUÑA GRACIA, RUBEN</v>
      </c>
      <c r="G80" s="381"/>
      <c r="H80" s="382"/>
      <c r="I80" s="383"/>
      <c r="J80" s="204"/>
      <c r="K80" s="382"/>
      <c r="L80" s="382"/>
      <c r="M80" s="384"/>
    </row>
    <row r="81" spans="1:13" s="199" customFormat="1" ht="9" customHeight="1" thickBot="1">
      <c r="A81" s="397">
        <f>('[4]Prep Torneo'!$E$7)</f>
        <v>3208825</v>
      </c>
      <c r="B81" s="398"/>
      <c r="C81" s="398"/>
      <c r="D81" s="399"/>
      <c r="E81" s="209">
        <v>8</v>
      </c>
      <c r="F81" s="210" t="str">
        <f>IF(E23=8,F23,IF(E39=8,F39,IF(E41=8,F41,IF(E57=8,F57,""))))</f>
        <v>ANDZEVICIUS, GUIDAS</v>
      </c>
      <c r="G81" s="400"/>
      <c r="H81" s="401"/>
      <c r="I81" s="402"/>
      <c r="J81" s="211"/>
      <c r="K81" s="401"/>
      <c r="L81" s="401"/>
      <c r="M81" s="403"/>
    </row>
    <row r="82" spans="2:13" s="199" customFormat="1" ht="12.75">
      <c r="B82" s="212" t="s">
        <v>52</v>
      </c>
      <c r="F82" s="213"/>
      <c r="G82" s="213"/>
      <c r="H82" s="213"/>
      <c r="I82" s="214"/>
      <c r="J82" s="214"/>
      <c r="K82" s="404" t="s">
        <v>53</v>
      </c>
      <c r="L82" s="404"/>
      <c r="M82" s="404"/>
    </row>
    <row r="83" spans="6:13" s="199" customFormat="1" ht="12.75">
      <c r="F83" s="212" t="s">
        <v>54</v>
      </c>
      <c r="G83" s="405" t="s">
        <v>55</v>
      </c>
      <c r="H83" s="405"/>
      <c r="I83" s="405"/>
      <c r="J83" s="215"/>
      <c r="K83" s="213"/>
      <c r="L83" s="213"/>
      <c r="M83" s="214"/>
    </row>
    <row r="84" ht="12.75">
      <c r="K84" s="310">
        <v>42329</v>
      </c>
    </row>
    <row r="85" ht="12.75"/>
    <row r="87" ht="12.75"/>
    <row r="88" ht="12.75"/>
    <row r="89" ht="12.75"/>
  </sheetData>
  <sheetProtection password="CC8C" sheet="1" formatCells="0"/>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priority="4" dxfId="56" stopIfTrue="1">
      <formula>$M$9=8</formula>
    </cfRule>
  </conditionalFormatting>
  <conditionalFormatting sqref="E78:F81">
    <cfRule type="expression" priority="3" dxfId="58" stopIfTrue="1">
      <formula>$M$9&lt;5</formula>
    </cfRule>
  </conditionalFormatting>
  <conditionalFormatting sqref="F9:F71 B9:D71">
    <cfRule type="expression" priority="2" dxfId="56" stopIfTrue="1">
      <formula>AND($E9&lt;=$M$9,$E9&gt;0,$P9&gt;0,$D9&lt;&gt;"LL",$D9&lt;&gt;"Alt")</formula>
    </cfRule>
  </conditionalFormatting>
  <conditionalFormatting sqref="E9 E11 E13 E15 E17 E19 E21 E23 E25 E27 E29 E31 E33 E35 E37 E39 E41 E43 E45 E47 E49 E51 E53 E55 E57 E59 E61 E63 E65 E67 E69 E71">
    <cfRule type="expression" priority="1" dxfId="57" stopIfTrue="1">
      <formula>AND($E9&lt;=$M$9,$P9&gt;0,$D9&lt;&gt;"LL",$D9&lt;&gt;"Alt")</formula>
    </cfRule>
  </conditionalFormatting>
  <dataValidations count="5">
    <dataValidation type="list" allowBlank="1" showInputMessage="1" showErrorMessage="1" sqref="G70 G10 G14 G18 G22 G26 G30 G34 G38 G42 G46 G50 G54 G58 G62 G66">
      <formula1>$Q69:$Q71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rintOptions horizontalCentered="1" verticalCentered="1"/>
  <pageMargins left="0" right="0" top="0" bottom="0" header="0" footer="0"/>
  <pageSetup fitToHeight="1" fitToWidth="1"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52"/>
  <sheetViews>
    <sheetView showGridLines="0" showZeros="0" zoomScalePageLayoutView="0" workbookViewId="0" topLeftCell="A1">
      <selection activeCell="A1" sqref="A1:M1"/>
    </sheetView>
  </sheetViews>
  <sheetFormatPr defaultColWidth="9.140625" defaultRowHeight="15"/>
  <cols>
    <col min="1" max="1" width="2.7109375" style="199" bestFit="1" customWidth="1"/>
    <col min="2" max="2" width="7.57421875" style="199" bestFit="1" customWidth="1"/>
    <col min="3" max="3" width="5.28125" style="199" customWidth="1"/>
    <col min="4" max="4" width="4.00390625" style="199" customWidth="1"/>
    <col min="5" max="5" width="2.8515625" style="199" customWidth="1"/>
    <col min="6" max="6" width="24.7109375" style="199" bestFit="1" customWidth="1"/>
    <col min="7" max="7" width="13.7109375" style="216" customWidth="1"/>
    <col min="8" max="8" width="16.8515625" style="216" hidden="1" customWidth="1"/>
    <col min="9" max="9" width="13.7109375" style="216" customWidth="1"/>
    <col min="10" max="10" width="14.7109375" style="216" hidden="1" customWidth="1"/>
    <col min="11" max="11" width="13.7109375" style="216" customWidth="1"/>
    <col min="12" max="12" width="14.8515625" style="216" hidden="1" customWidth="1"/>
    <col min="13" max="13" width="13.7109375" style="216" customWidth="1"/>
    <col min="14" max="14" width="6.57421875" style="198" hidden="1" customWidth="1"/>
    <col min="15" max="15" width="9.57421875" style="199" hidden="1" customWidth="1"/>
    <col min="16" max="16" width="19.421875" style="199" hidden="1" customWidth="1"/>
    <col min="17" max="16384" width="9.140625" style="199" customWidth="1"/>
  </cols>
  <sheetData>
    <row r="1" spans="1:14" s="132" customFormat="1" ht="25.5">
      <c r="A1" s="349" t="str">
        <f>('[8]Prep Torneo'!A5)</f>
        <v>XXIV MEMORIAL HERMANO TARSICIO</v>
      </c>
      <c r="B1" s="349"/>
      <c r="C1" s="349"/>
      <c r="D1" s="349"/>
      <c r="E1" s="349"/>
      <c r="F1" s="349"/>
      <c r="G1" s="349"/>
      <c r="H1" s="349"/>
      <c r="I1" s="349"/>
      <c r="J1" s="349"/>
      <c r="K1" s="349"/>
      <c r="L1" s="349"/>
      <c r="M1" s="349"/>
      <c r="N1" s="131"/>
    </row>
    <row r="2" spans="1:14" s="134" customFormat="1" ht="12.75">
      <c r="A2" s="368" t="s">
        <v>0</v>
      </c>
      <c r="B2" s="368"/>
      <c r="C2" s="368"/>
      <c r="D2" s="368"/>
      <c r="E2" s="368"/>
      <c r="F2" s="368"/>
      <c r="G2" s="368"/>
      <c r="H2" s="368"/>
      <c r="I2" s="368"/>
      <c r="J2" s="368"/>
      <c r="K2" s="368"/>
      <c r="L2" s="368"/>
      <c r="M2" s="368"/>
      <c r="N2" s="133"/>
    </row>
    <row r="3" spans="1:14" s="140" customFormat="1" ht="9" customHeight="1">
      <c r="A3" s="369" t="s">
        <v>1</v>
      </c>
      <c r="B3" s="369"/>
      <c r="C3" s="369"/>
      <c r="D3" s="369"/>
      <c r="E3" s="369"/>
      <c r="F3" s="135" t="s">
        <v>2</v>
      </c>
      <c r="G3" s="135" t="s">
        <v>3</v>
      </c>
      <c r="H3" s="135"/>
      <c r="I3" s="136"/>
      <c r="J3" s="136"/>
      <c r="K3" s="135" t="s">
        <v>4</v>
      </c>
      <c r="L3" s="137"/>
      <c r="M3" s="138"/>
      <c r="N3" s="139"/>
    </row>
    <row r="4" spans="1:16" s="147" customFormat="1" ht="11.25">
      <c r="A4" s="370">
        <f>('[8]Prep Torneo'!$A$7)</f>
        <v>42310</v>
      </c>
      <c r="B4" s="370"/>
      <c r="C4" s="370"/>
      <c r="D4" s="370"/>
      <c r="E4" s="370"/>
      <c r="F4" s="141" t="str">
        <f>('[8]Prep Torneo'!$B$7)</f>
        <v>ILLES BALEARS</v>
      </c>
      <c r="G4" s="142" t="str">
        <f>Ciudad</f>
        <v>PALMA</v>
      </c>
      <c r="H4" s="142"/>
      <c r="I4" s="143"/>
      <c r="J4" s="143"/>
      <c r="K4" s="141" t="str">
        <f>('[8]Prep Torneo'!$D$7)</f>
        <v>C.T. LA SALLE</v>
      </c>
      <c r="L4" s="144"/>
      <c r="M4" s="145"/>
      <c r="N4" s="146"/>
      <c r="P4" s="148" t="str">
        <f>Habil</f>
        <v>Si</v>
      </c>
    </row>
    <row r="5" spans="1:16" s="140" customFormat="1" ht="9">
      <c r="A5" s="369" t="s">
        <v>8</v>
      </c>
      <c r="B5" s="369"/>
      <c r="C5" s="369"/>
      <c r="D5" s="369"/>
      <c r="E5" s="369"/>
      <c r="F5" s="149" t="s">
        <v>9</v>
      </c>
      <c r="G5" s="136" t="s">
        <v>10</v>
      </c>
      <c r="H5" s="136"/>
      <c r="I5" s="136"/>
      <c r="J5" s="136"/>
      <c r="K5" s="150" t="s">
        <v>11</v>
      </c>
      <c r="L5" s="151"/>
      <c r="M5" s="138"/>
      <c r="N5" s="139"/>
      <c r="P5" s="152"/>
    </row>
    <row r="6" spans="1:16" s="147" customFormat="1" ht="12" thickBot="1">
      <c r="A6" s="367" t="str">
        <f>('[8]Prep Torneo'!$A$9)</f>
        <v>NO</v>
      </c>
      <c r="B6" s="367"/>
      <c r="C6" s="367"/>
      <c r="D6" s="367"/>
      <c r="E6" s="367"/>
      <c r="F6" s="153" t="str">
        <f>('[8]Prep Torneo'!$B$9)</f>
        <v>Junior</v>
      </c>
      <c r="G6" s="153" t="str">
        <f>('[8]Prep Torneo'!$C$9)</f>
        <v>Masculino</v>
      </c>
      <c r="H6" s="153"/>
      <c r="I6" s="154"/>
      <c r="J6" s="154"/>
      <c r="K6" s="155" t="str">
        <f>CONCATENATE('[8]Prep Torneo'!$D$9," ",'[8]Prep Torneo'!$E$9)</f>
        <v>PEP JORDI MATAS RAMIS</v>
      </c>
      <c r="L6" s="156"/>
      <c r="M6" s="145"/>
      <c r="N6" s="146"/>
      <c r="P6" s="148" t="s">
        <v>16</v>
      </c>
    </row>
    <row r="7" spans="1:16" s="37" customFormat="1" ht="9">
      <c r="A7" s="31"/>
      <c r="B7" s="32" t="s">
        <v>17</v>
      </c>
      <c r="C7" s="33" t="s">
        <v>18</v>
      </c>
      <c r="D7" s="33" t="s">
        <v>19</v>
      </c>
      <c r="E7" s="32" t="s">
        <v>20</v>
      </c>
      <c r="F7" s="33" t="str">
        <f>IF(G6="Femenino","Jugadora","Jugador")</f>
        <v>Jugador</v>
      </c>
      <c r="G7" s="33" t="s">
        <v>22</v>
      </c>
      <c r="H7" s="33"/>
      <c r="I7" s="33" t="s">
        <v>23</v>
      </c>
      <c r="J7" s="33"/>
      <c r="K7" s="33" t="s">
        <v>24</v>
      </c>
      <c r="L7" s="34"/>
      <c r="M7" s="35"/>
      <c r="N7" s="36"/>
      <c r="P7" s="38"/>
    </row>
    <row r="8" spans="1:16" s="37" customFormat="1" ht="7.5" customHeight="1">
      <c r="A8" s="39"/>
      <c r="B8" s="157"/>
      <c r="C8" s="41"/>
      <c r="D8" s="41"/>
      <c r="E8" s="158"/>
      <c r="F8" s="40"/>
      <c r="G8" s="41"/>
      <c r="H8" s="41"/>
      <c r="I8" s="41"/>
      <c r="J8" s="41"/>
      <c r="K8" s="41"/>
      <c r="L8" s="41"/>
      <c r="M8" s="41"/>
      <c r="N8" s="36"/>
      <c r="P8" s="38"/>
    </row>
    <row r="9" spans="1:16" s="167" customFormat="1" ht="18" customHeight="1">
      <c r="A9" s="159">
        <v>1</v>
      </c>
      <c r="B9" s="160">
        <f>IF($E9="","",VLOOKUP($E9,'[8]Prep Sorteo'!$A$7:$M$70,4,FALSE))</f>
        <v>5858298</v>
      </c>
      <c r="C9" s="161">
        <f>IF($E9="","",VLOOKUP($E9,'[8]Prep Sorteo'!$A$7:$M$70,9,FALSE))</f>
        <v>316</v>
      </c>
      <c r="D9" s="161">
        <f>IF($E9="","",VLOOKUP($E9,'[8]Prep Sorteo'!$A$7:$M$70,11,FALSE))</f>
        <v>0</v>
      </c>
      <c r="E9" s="162">
        <v>1</v>
      </c>
      <c r="F9" s="163" t="str">
        <f>IF(ISBLANK($E9),"Bye",IF(VLOOKUP($E9,'[8]Prep Sorteo'!$A$7:$M$70,2,FALSE)="ZZZ","",CONCATENATE(VLOOKUP($E9,'[8]Prep Sorteo'!$A$7:$M$70,2,FALSE),", ",VLOOKUP($E9,'[8]Prep Sorteo'!$A$7:$M$70,3,FALSE))))</f>
        <v>HERNANDEZ MUÑOZ, DANI</v>
      </c>
      <c r="G9" s="164"/>
      <c r="H9" s="164"/>
      <c r="I9" s="164"/>
      <c r="J9" s="164"/>
      <c r="K9" s="164"/>
      <c r="L9" s="164"/>
      <c r="M9" s="165">
        <f>'[8]Prep Sorteo'!G3</f>
        <v>4</v>
      </c>
      <c r="N9" s="166"/>
      <c r="O9" s="52">
        <f>IF($E9="","",VLOOKUP($E9,'[8]Prep Sorteo'!$A$7:$M$71,10,FALSE))</f>
        <v>901</v>
      </c>
      <c r="P9" s="53" t="e">
        <f>jugador($F9)</f>
        <v>#NAME?</v>
      </c>
    </row>
    <row r="10" spans="1:16" s="167" customFormat="1" ht="18" customHeight="1">
      <c r="A10" s="168"/>
      <c r="B10" s="169"/>
      <c r="C10" s="170"/>
      <c r="D10" s="170"/>
      <c r="E10" s="171"/>
      <c r="F10" s="172"/>
      <c r="G10" s="173" t="s">
        <v>104</v>
      </c>
      <c r="H10" s="174" t="e">
        <f>IF(G10=P9,B9,B11)</f>
        <v>#NAME?</v>
      </c>
      <c r="I10" s="175"/>
      <c r="J10" s="175"/>
      <c r="K10" s="176"/>
      <c r="L10" s="176"/>
      <c r="M10" s="176"/>
      <c r="N10" s="166"/>
      <c r="O10" s="64"/>
      <c r="P10" s="53"/>
    </row>
    <row r="11" spans="1:16" s="167" customFormat="1" ht="18" customHeight="1">
      <c r="A11" s="168">
        <v>2</v>
      </c>
      <c r="B11" s="160">
        <f>IF($E11="","",VLOOKUP($E11,'[8]Prep Sorteo'!$A$7:$M$70,4,FALSE))</f>
      </c>
      <c r="C11" s="161">
        <f>IF($E11="","",VLOOKUP($E11,'[8]Prep Sorteo'!$A$7:$M$70,9,FALSE))</f>
      </c>
      <c r="D11" s="161">
        <f>IF($E11="","",VLOOKUP($E11,'[8]Prep Sorteo'!$A$7:$M$70,11,FALSE))</f>
      </c>
      <c r="E11" s="162"/>
      <c r="F11" s="177" t="str">
        <f>IF(ISBLANK($E11),"Bye",IF(VLOOKUP($E11,'[8]Prep Sorteo'!$A$7:$M$70,2,FALSE)="ZZZ","",CONCATENATE(VLOOKUP($E11,'[8]Prep Sorteo'!$A$7:$M$70,2,FALSE),", ",VLOOKUP($E11,'[8]Prep Sorteo'!$A$7:$M$70,3,FALSE))))</f>
        <v>Bye</v>
      </c>
      <c r="G11" s="178"/>
      <c r="H11" s="179"/>
      <c r="I11" s="175"/>
      <c r="J11" s="175"/>
      <c r="K11" s="176"/>
      <c r="L11" s="176"/>
      <c r="M11" s="176"/>
      <c r="N11" s="166"/>
      <c r="O11" s="52">
        <f>IF($E11="","",VLOOKUP($E11,'[8]Prep Sorteo'!$A$7:$M$71,10,FALSE))</f>
      </c>
      <c r="P11" s="53" t="e">
        <f>jugador($F11)</f>
        <v>#NAME?</v>
      </c>
    </row>
    <row r="12" spans="1:16" s="167" customFormat="1" ht="18" customHeight="1">
      <c r="A12" s="168"/>
      <c r="B12" s="169"/>
      <c r="C12" s="170"/>
      <c r="D12" s="170"/>
      <c r="E12" s="180"/>
      <c r="F12" s="181"/>
      <c r="G12" s="182"/>
      <c r="H12" s="179"/>
      <c r="I12" s="183" t="s">
        <v>104</v>
      </c>
      <c r="J12" s="71" t="e">
        <f>IF(I12=G10,H10,H14)</f>
        <v>#NAME?</v>
      </c>
      <c r="K12" s="175"/>
      <c r="L12" s="175"/>
      <c r="M12" s="176"/>
      <c r="N12" s="166"/>
      <c r="O12" s="64"/>
      <c r="P12" s="53"/>
    </row>
    <row r="13" spans="1:16" s="167" customFormat="1" ht="18" customHeight="1">
      <c r="A13" s="168">
        <v>3</v>
      </c>
      <c r="B13" s="160">
        <f>IF($E13="","",VLOOKUP($E13,'[8]Prep Sorteo'!$A$7:$M$70,4,FALSE))</f>
        <v>5971024</v>
      </c>
      <c r="C13" s="161">
        <f>IF($E13="","",VLOOKUP($E13,'[8]Prep Sorteo'!$A$7:$M$70,9,FALSE))</f>
        <v>0</v>
      </c>
      <c r="D13" s="161">
        <f>IF($E13="","",VLOOKUP($E13,'[8]Prep Sorteo'!$A$7:$M$70,11,FALSE))</f>
        <v>0</v>
      </c>
      <c r="E13" s="162">
        <v>11</v>
      </c>
      <c r="F13" s="163" t="str">
        <f>IF(ISBLANK($E13),"Bye",IF(VLOOKUP($E13,'[8]Prep Sorteo'!$A$7:$M$70,2,FALSE)="ZZZ","",CONCATENATE(VLOOKUP($E13,'[8]Prep Sorteo'!$A$7:$M$70,2,FALSE),", ",VLOOKUP($E13,'[8]Prep Sorteo'!$A$7:$M$70,3,FALSE))))</f>
        <v>MOHAN, ADITYA AAL</v>
      </c>
      <c r="G13" s="184" t="str">
        <f>G10</f>
        <v>HERNANDEZ D.</v>
      </c>
      <c r="H13" s="185"/>
      <c r="I13" s="178" t="s">
        <v>156</v>
      </c>
      <c r="J13" s="74"/>
      <c r="K13" s="175"/>
      <c r="L13" s="175"/>
      <c r="M13" s="176"/>
      <c r="N13" s="166"/>
      <c r="O13" s="52">
        <f>IF($E13="","",VLOOKUP($E13,'[8]Prep Sorteo'!$A$7:$M$71,10,FALSE))</f>
        <v>0</v>
      </c>
      <c r="P13" s="53" t="e">
        <f>jugador($F13)</f>
        <v>#NAME?</v>
      </c>
    </row>
    <row r="14" spans="1:16" s="167" customFormat="1" ht="18" customHeight="1">
      <c r="A14" s="168"/>
      <c r="B14" s="169"/>
      <c r="C14" s="170"/>
      <c r="D14" s="170"/>
      <c r="E14" s="180"/>
      <c r="F14" s="172"/>
      <c r="G14" s="314" t="s">
        <v>218</v>
      </c>
      <c r="H14" s="187" t="e">
        <f>IF(G14=P13,B13,B15)</f>
        <v>#NAME?</v>
      </c>
      <c r="I14" s="182"/>
      <c r="J14" s="74"/>
      <c r="K14" s="175"/>
      <c r="L14" s="175"/>
      <c r="M14" s="176"/>
      <c r="N14" s="166"/>
      <c r="O14" s="64"/>
      <c r="P14" s="53"/>
    </row>
    <row r="15" spans="1:16" s="167" customFormat="1" ht="18" customHeight="1">
      <c r="A15" s="168">
        <v>4</v>
      </c>
      <c r="B15" s="160">
        <f>IF($E15="","",VLOOKUP($E15,'[8]Prep Sorteo'!$A$7:$M$70,4,FALSE))</f>
        <v>5964889</v>
      </c>
      <c r="C15" s="161">
        <f>IF($E15="","",VLOOKUP($E15,'[8]Prep Sorteo'!$A$7:$M$70,9,FALSE))</f>
        <v>0</v>
      </c>
      <c r="D15" s="161">
        <f>IF($E15="","",VLOOKUP($E15,'[8]Prep Sorteo'!$A$7:$M$70,11,FALSE))</f>
        <v>0</v>
      </c>
      <c r="E15" s="162">
        <v>5</v>
      </c>
      <c r="F15" s="177" t="str">
        <f>IF(ISBLANK($E15),"Bye",IF(VLOOKUP($E15,'[8]Prep Sorteo'!$A$7:$M$70,2,FALSE)="ZZZ","",CONCATENATE(VLOOKUP($E15,'[8]Prep Sorteo'!$A$7:$M$70,2,FALSE),", ",VLOOKUP($E15,'[8]Prep Sorteo'!$A$7:$M$70,3,FALSE))))</f>
        <v>BIERMAN, RIKHARDT</v>
      </c>
      <c r="G15" s="175" t="s">
        <v>142</v>
      </c>
      <c r="H15" s="179"/>
      <c r="I15" s="182"/>
      <c r="J15" s="74"/>
      <c r="K15" s="175"/>
      <c r="L15" s="175"/>
      <c r="M15" s="176"/>
      <c r="N15" s="166"/>
      <c r="O15" s="52">
        <f>IF($E15="","",VLOOKUP($E15,'[8]Prep Sorteo'!$A$7:$M$71,10,FALSE))</f>
        <v>277</v>
      </c>
      <c r="P15" s="53" t="e">
        <f>jugador($F15)</f>
        <v>#NAME?</v>
      </c>
    </row>
    <row r="16" spans="1:16" s="167" customFormat="1" ht="18" customHeight="1">
      <c r="A16" s="168"/>
      <c r="B16" s="169"/>
      <c r="C16" s="170"/>
      <c r="D16" s="170"/>
      <c r="E16" s="171"/>
      <c r="F16" s="181"/>
      <c r="G16" s="176"/>
      <c r="H16" s="188"/>
      <c r="I16" s="182"/>
      <c r="J16" s="74"/>
      <c r="K16" s="183" t="s">
        <v>103</v>
      </c>
      <c r="L16" s="74" t="e">
        <f>IF(K16=I12,J12,J20)</f>
        <v>#NAME?</v>
      </c>
      <c r="M16" s="175"/>
      <c r="N16" s="166"/>
      <c r="O16" s="64"/>
      <c r="P16" s="53"/>
    </row>
    <row r="17" spans="1:16" s="167" customFormat="1" ht="18" customHeight="1">
      <c r="A17" s="159">
        <v>5</v>
      </c>
      <c r="B17" s="160">
        <f>IF($E17="","",VLOOKUP($E17,'[8]Prep Sorteo'!$A$7:$M$70,4,FALSE))</f>
        <v>5876414</v>
      </c>
      <c r="C17" s="161">
        <f>IF($E17="","",VLOOKUP($E17,'[8]Prep Sorteo'!$A$7:$M$70,9,FALSE))</f>
        <v>922</v>
      </c>
      <c r="D17" s="161">
        <f>IF($E17="","",VLOOKUP($E17,'[8]Prep Sorteo'!$A$7:$M$70,11,FALSE))</f>
        <v>0</v>
      </c>
      <c r="E17" s="162">
        <v>4</v>
      </c>
      <c r="F17" s="163" t="str">
        <f>IF(ISBLANK($E17),"Bye",IF(VLOOKUP($E17,'[8]Prep Sorteo'!$A$7:$M$70,2,FALSE)="ZZZ","",CONCATENATE(VLOOKUP($E17,'[8]Prep Sorteo'!$A$7:$M$70,2,FALSE),", ",VLOOKUP($E17,'[8]Prep Sorteo'!$A$7:$M$70,3,FALSE))))</f>
        <v>BORRAS ISERN, JOAN BAUTI</v>
      </c>
      <c r="G17" s="176"/>
      <c r="H17" s="188"/>
      <c r="I17" s="182"/>
      <c r="J17" s="74"/>
      <c r="K17" s="178" t="s">
        <v>221</v>
      </c>
      <c r="L17" s="175"/>
      <c r="M17" s="176"/>
      <c r="N17" s="166"/>
      <c r="O17" s="52">
        <f>IF($E17="","",VLOOKUP($E17,'[8]Prep Sorteo'!$A$7:$M$71,10,FALSE))</f>
        <v>378</v>
      </c>
      <c r="P17" s="53" t="e">
        <f>jugador($F17)</f>
        <v>#NAME?</v>
      </c>
    </row>
    <row r="18" spans="1:16" s="167" customFormat="1" ht="18" customHeight="1">
      <c r="A18" s="168"/>
      <c r="B18" s="169"/>
      <c r="C18" s="170"/>
      <c r="D18" s="170"/>
      <c r="E18" s="171"/>
      <c r="F18" s="172"/>
      <c r="G18" s="173" t="s">
        <v>103</v>
      </c>
      <c r="H18" s="174" t="e">
        <f>IF(G18=P17,B17,B19)</f>
        <v>#NAME?</v>
      </c>
      <c r="I18" s="182"/>
      <c r="J18" s="74"/>
      <c r="K18" s="182"/>
      <c r="L18" s="175"/>
      <c r="M18" s="176"/>
      <c r="N18" s="166"/>
      <c r="O18" s="64"/>
      <c r="P18" s="53"/>
    </row>
    <row r="19" spans="1:16" s="167" customFormat="1" ht="18" customHeight="1">
      <c r="A19" s="168">
        <v>6</v>
      </c>
      <c r="B19" s="160">
        <f>IF($E19="","",VLOOKUP($E19,'[8]Prep Sorteo'!$A$7:$M$70,4,FALSE))</f>
      </c>
      <c r="C19" s="161">
        <f>IF($E19="","",VLOOKUP($E19,'[8]Prep Sorteo'!$A$7:$M$70,9,FALSE))</f>
      </c>
      <c r="D19" s="161">
        <f>IF($E19="","",VLOOKUP($E19,'[8]Prep Sorteo'!$A$7:$M$70,11,FALSE))</f>
      </c>
      <c r="E19" s="162"/>
      <c r="F19" s="177" t="str">
        <f>IF(ISBLANK($E19),"Bye",IF(VLOOKUP($E19,'[8]Prep Sorteo'!$A$7:$M$70,2,FALSE)="ZZZ","",CONCATENATE(VLOOKUP($E19,'[8]Prep Sorteo'!$A$7:$M$70,2,FALSE),", ",VLOOKUP($E19,'[8]Prep Sorteo'!$A$7:$M$70,3,FALSE))))</f>
        <v>Bye</v>
      </c>
      <c r="G19" s="178"/>
      <c r="H19" s="189"/>
      <c r="I19" s="184" t="str">
        <f>I12</f>
        <v>HERNANDEZ D.</v>
      </c>
      <c r="J19" s="74"/>
      <c r="K19" s="182"/>
      <c r="L19" s="175"/>
      <c r="M19" s="176"/>
      <c r="N19" s="166"/>
      <c r="O19" s="52">
        <f>IF($E19="","",VLOOKUP($E19,'[8]Prep Sorteo'!$A$7:$M$71,10,FALSE))</f>
      </c>
      <c r="P19" s="53" t="e">
        <f>jugador($F19)</f>
        <v>#NAME?</v>
      </c>
    </row>
    <row r="20" spans="1:16" s="167" customFormat="1" ht="18" customHeight="1">
      <c r="A20" s="168"/>
      <c r="B20" s="169"/>
      <c r="C20" s="170"/>
      <c r="D20" s="170"/>
      <c r="E20" s="180"/>
      <c r="F20" s="181"/>
      <c r="G20" s="182"/>
      <c r="H20" s="189"/>
      <c r="I20" s="186" t="s">
        <v>103</v>
      </c>
      <c r="J20" s="71" t="e">
        <f>IF(I20=G18,H18,H22)</f>
        <v>#NAME?</v>
      </c>
      <c r="K20" s="182"/>
      <c r="L20" s="175"/>
      <c r="M20" s="176"/>
      <c r="N20" s="166"/>
      <c r="O20" s="64"/>
      <c r="P20" s="53"/>
    </row>
    <row r="21" spans="1:16" s="167" customFormat="1" ht="18" customHeight="1">
      <c r="A21" s="168">
        <v>7</v>
      </c>
      <c r="B21" s="160">
        <f>IF($E21="","",VLOOKUP($E21,'[8]Prep Sorteo'!$A$7:$M$70,4,FALSE))</f>
        <v>5856309</v>
      </c>
      <c r="C21" s="161">
        <f>IF($E21="","",VLOOKUP($E21,'[8]Prep Sorteo'!$A$7:$M$70,9,FALSE))</f>
        <v>6192</v>
      </c>
      <c r="D21" s="161">
        <f>IF($E21="","",VLOOKUP($E21,'[8]Prep Sorteo'!$A$7:$M$70,11,FALSE))</f>
        <v>0</v>
      </c>
      <c r="E21" s="162">
        <v>9</v>
      </c>
      <c r="F21" s="163" t="str">
        <f>IF(ISBLANK($E21),"Bye",IF(VLOOKUP($E21,'[8]Prep Sorteo'!$A$7:$M$70,2,FALSE)="ZZZ","",CONCATENATE(VLOOKUP($E21,'[8]Prep Sorteo'!$A$7:$M$70,2,FALSE),", ",VLOOKUP($E21,'[8]Prep Sorteo'!$A$7:$M$70,3,FALSE))))</f>
        <v>LLADO SOCIAS, JOAN</v>
      </c>
      <c r="G21" s="184" t="str">
        <f>G18</f>
        <v>BORRAS J.</v>
      </c>
      <c r="H21" s="190"/>
      <c r="I21" s="175" t="s">
        <v>220</v>
      </c>
      <c r="J21" s="175"/>
      <c r="K21" s="182"/>
      <c r="L21" s="175"/>
      <c r="M21" s="176"/>
      <c r="N21" s="166"/>
      <c r="O21" s="52">
        <f>IF($E21="","",VLOOKUP($E21,'[8]Prep Sorteo'!$A$7:$M$71,10,FALSE))</f>
        <v>41</v>
      </c>
      <c r="P21" s="53" t="e">
        <f>jugador($F21)</f>
        <v>#NAME?</v>
      </c>
    </row>
    <row r="22" spans="1:16" s="167" customFormat="1" ht="18" customHeight="1">
      <c r="A22" s="168"/>
      <c r="B22" s="169"/>
      <c r="C22" s="170"/>
      <c r="D22" s="170"/>
      <c r="E22" s="180"/>
      <c r="F22" s="172"/>
      <c r="G22" s="314" t="s">
        <v>219</v>
      </c>
      <c r="H22" s="191" t="e">
        <f>IF(G22=P21,B21,B23)</f>
        <v>#NAME?</v>
      </c>
      <c r="I22" s="175"/>
      <c r="J22" s="175"/>
      <c r="K22" s="182"/>
      <c r="L22" s="175"/>
      <c r="M22" s="176"/>
      <c r="N22" s="166"/>
      <c r="O22" s="64"/>
      <c r="P22" s="53"/>
    </row>
    <row r="23" spans="1:16" s="167" customFormat="1" ht="18" customHeight="1">
      <c r="A23" s="168">
        <v>8</v>
      </c>
      <c r="B23" s="160">
        <f>IF($E23="","",VLOOKUP($E23,'[8]Prep Sorteo'!$A$7:$M$70,4,FALSE))</f>
        <v>5876513</v>
      </c>
      <c r="C23" s="161">
        <f>IF($E23="","",VLOOKUP($E23,'[8]Prep Sorteo'!$A$7:$M$70,9,FALSE))</f>
        <v>2095</v>
      </c>
      <c r="D23" s="161">
        <f>IF($E23="","",VLOOKUP($E23,'[8]Prep Sorteo'!$A$7:$M$70,11,FALSE))</f>
        <v>0</v>
      </c>
      <c r="E23" s="162">
        <v>6</v>
      </c>
      <c r="F23" s="177" t="str">
        <f>IF(ISBLANK($E23),"Bye",IF(VLOOKUP($E23,'[8]Prep Sorteo'!$A$7:$M$70,2,FALSE)="ZZZ","",CONCATENATE(VLOOKUP($E23,'[8]Prep Sorteo'!$A$7:$M$70,2,FALSE),", ",VLOOKUP($E23,'[8]Prep Sorteo'!$A$7:$M$70,3,FALSE))))</f>
        <v>AVELLA MONGE, MARC</v>
      </c>
      <c r="G23" s="175" t="s">
        <v>121</v>
      </c>
      <c r="H23" s="179"/>
      <c r="I23" s="175"/>
      <c r="J23" s="175"/>
      <c r="K23" s="182"/>
      <c r="L23" s="175"/>
      <c r="M23" s="176"/>
      <c r="N23" s="166"/>
      <c r="O23" s="52">
        <f>IF($E23="","",VLOOKUP($E23,'[8]Prep Sorteo'!$A$7:$M$71,10,FALSE))</f>
        <v>163</v>
      </c>
      <c r="P23" s="53" t="e">
        <f>jugador($F23)</f>
        <v>#NAME?</v>
      </c>
    </row>
    <row r="24" spans="1:16" s="167" customFormat="1" ht="18" customHeight="1">
      <c r="A24" s="168"/>
      <c r="B24" s="169"/>
      <c r="C24" s="170"/>
      <c r="D24" s="170"/>
      <c r="E24" s="180"/>
      <c r="F24" s="181"/>
      <c r="G24" s="176"/>
      <c r="H24" s="188"/>
      <c r="I24" s="175"/>
      <c r="J24" s="175"/>
      <c r="K24" s="192" t="str">
        <f>IF(G6="Femenino","Campeona :","Campeón :")</f>
        <v>Campeón :</v>
      </c>
      <c r="L24" s="193"/>
      <c r="M24" s="183" t="s">
        <v>223</v>
      </c>
      <c r="N24" s="92" t="e">
        <f>IF(M24=K16,L16,L32)</f>
        <v>#NAME?</v>
      </c>
      <c r="O24" s="194"/>
      <c r="P24" s="94"/>
    </row>
    <row r="25" spans="1:16" s="167" customFormat="1" ht="18" customHeight="1">
      <c r="A25" s="168">
        <v>9</v>
      </c>
      <c r="B25" s="160">
        <f>IF($E25="","",VLOOKUP($E25,'[8]Prep Sorteo'!$A$7:$M$70,4,FALSE))</f>
        <v>5969780</v>
      </c>
      <c r="C25" s="161">
        <f>IF($E25="","",VLOOKUP($E25,'[8]Prep Sorteo'!$A$7:$M$70,9,FALSE))</f>
        <v>0</v>
      </c>
      <c r="D25" s="161">
        <f>IF($E25="","",VLOOKUP($E25,'[8]Prep Sorteo'!$A$7:$M$70,11,FALSE))</f>
        <v>0</v>
      </c>
      <c r="E25" s="162">
        <v>12</v>
      </c>
      <c r="F25" s="163" t="str">
        <f>IF(ISBLANK($E25),"Bye",IF(VLOOKUP($E25,'[8]Prep Sorteo'!$A$7:$M$70,2,FALSE)="ZZZ","",CONCATENATE(VLOOKUP($E25,'[8]Prep Sorteo'!$A$7:$M$70,2,FALSE),", ",VLOOKUP($E25,'[8]Prep Sorteo'!$A$7:$M$70,3,FALSE))))</f>
        <v>PIROLT, PIETRO MAR</v>
      </c>
      <c r="G25" s="176"/>
      <c r="H25" s="188"/>
      <c r="I25" s="175"/>
      <c r="J25" s="175"/>
      <c r="K25" s="182"/>
      <c r="L25" s="175"/>
      <c r="M25" s="175" t="s">
        <v>234</v>
      </c>
      <c r="N25" s="166"/>
      <c r="O25" s="52">
        <f>IF($E25="","",VLOOKUP($E25,'[8]Prep Sorteo'!$A$7:$M$71,10,FALSE))</f>
        <v>0</v>
      </c>
      <c r="P25" s="53" t="e">
        <f>jugador($F25)</f>
        <v>#NAME?</v>
      </c>
    </row>
    <row r="26" spans="1:16" s="167" customFormat="1" ht="18" customHeight="1">
      <c r="A26" s="168"/>
      <c r="B26" s="169"/>
      <c r="C26" s="170"/>
      <c r="D26" s="170"/>
      <c r="E26" s="180"/>
      <c r="F26" s="172"/>
      <c r="G26" s="176" t="s">
        <v>222</v>
      </c>
      <c r="H26" s="174" t="e">
        <f>IF(G26=P25,B25,B27)</f>
        <v>#NAME?</v>
      </c>
      <c r="I26" s="175"/>
      <c r="J26" s="175"/>
      <c r="K26" s="182"/>
      <c r="L26" s="175"/>
      <c r="M26" s="176"/>
      <c r="N26" s="166"/>
      <c r="O26" s="64"/>
      <c r="P26" s="94"/>
    </row>
    <row r="27" spans="1:16" s="167" customFormat="1" ht="18" customHeight="1">
      <c r="A27" s="168">
        <v>10</v>
      </c>
      <c r="B27" s="160">
        <f>IF($E27="","",VLOOKUP($E27,'[8]Prep Sorteo'!$A$7:$M$70,4,FALSE))</f>
        <v>5914892</v>
      </c>
      <c r="C27" s="161">
        <f>IF($E27="","",VLOOKUP($E27,'[8]Prep Sorteo'!$A$7:$M$70,9,FALSE))</f>
        <v>0</v>
      </c>
      <c r="D27" s="161">
        <f>IF($E27="","",VLOOKUP($E27,'[8]Prep Sorteo'!$A$7:$M$70,11,FALSE))</f>
        <v>0</v>
      </c>
      <c r="E27" s="162">
        <v>7</v>
      </c>
      <c r="F27" s="177" t="str">
        <f>IF(ISBLANK($E27),"Bye",IF(VLOOKUP($E27,'[8]Prep Sorteo'!$A$7:$M$70,2,FALSE)="ZZZ","",CONCATENATE(VLOOKUP($E27,'[8]Prep Sorteo'!$A$7:$M$70,2,FALSE),", ",VLOOKUP($E27,'[8]Prep Sorteo'!$A$7:$M$70,3,FALSE))))</f>
        <v>POINTON, SAM</v>
      </c>
      <c r="G27" s="178" t="s">
        <v>156</v>
      </c>
      <c r="H27" s="179"/>
      <c r="I27" s="175"/>
      <c r="J27" s="175"/>
      <c r="K27" s="182"/>
      <c r="L27" s="175"/>
      <c r="M27" s="176"/>
      <c r="N27" s="166"/>
      <c r="O27" s="52">
        <f>IF($E27="","",VLOOKUP($E27,'[8]Prep Sorteo'!$A$7:$M$71,10,FALSE))</f>
        <v>88</v>
      </c>
      <c r="P27" s="53" t="e">
        <f>jugador($F27)</f>
        <v>#NAME?</v>
      </c>
    </row>
    <row r="28" spans="1:16" s="167" customFormat="1" ht="18" customHeight="1">
      <c r="A28" s="168"/>
      <c r="B28" s="169"/>
      <c r="C28" s="170"/>
      <c r="D28" s="170"/>
      <c r="E28" s="180"/>
      <c r="F28" s="181"/>
      <c r="G28" s="182"/>
      <c r="H28" s="179"/>
      <c r="I28" s="183" t="s">
        <v>105</v>
      </c>
      <c r="J28" s="71" t="e">
        <f>IF(I28=G26,H26,H30)</f>
        <v>#NAME?</v>
      </c>
      <c r="K28" s="182"/>
      <c r="L28" s="175"/>
      <c r="M28" s="176"/>
      <c r="N28" s="166"/>
      <c r="O28" s="64"/>
      <c r="P28" s="94"/>
    </row>
    <row r="29" spans="1:16" s="167" customFormat="1" ht="18" customHeight="1">
      <c r="A29" s="168">
        <v>11</v>
      </c>
      <c r="B29" s="160">
        <f>IF($E29="","",VLOOKUP($E29,'[8]Prep Sorteo'!$A$7:$M$70,4,FALSE))</f>
      </c>
      <c r="C29" s="161">
        <f>IF($E29="","",VLOOKUP($E29,'[8]Prep Sorteo'!$A$7:$M$70,9,FALSE))</f>
      </c>
      <c r="D29" s="161">
        <f>IF($E29="","",VLOOKUP($E29,'[8]Prep Sorteo'!$A$7:$M$70,11,FALSE))</f>
      </c>
      <c r="E29" s="162"/>
      <c r="F29" s="163" t="str">
        <f>IF(ISBLANK($E29),"Bye",IF(VLOOKUP($E29,'[8]Prep Sorteo'!$A$7:$M$70,2,FALSE)="ZZZ","",CONCATENATE(VLOOKUP($E29,'[8]Prep Sorteo'!$A$7:$M$70,2,FALSE),", ",VLOOKUP($E29,'[8]Prep Sorteo'!$A$7:$M$70,3,FALSE))))</f>
        <v>Bye</v>
      </c>
      <c r="G29" s="184" t="str">
        <f>G26</f>
        <v>POINTON S.</v>
      </c>
      <c r="H29" s="185"/>
      <c r="I29" s="178" t="s">
        <v>221</v>
      </c>
      <c r="J29" s="74"/>
      <c r="K29" s="182"/>
      <c r="L29" s="175"/>
      <c r="M29" s="176"/>
      <c r="N29" s="166"/>
      <c r="O29" s="52">
        <f>IF($E29="","",VLOOKUP($E29,'[8]Prep Sorteo'!$A$7:$M$71,10,FALSE))</f>
      </c>
      <c r="P29" s="53" t="e">
        <f>jugador($F29)</f>
        <v>#NAME?</v>
      </c>
    </row>
    <row r="30" spans="1:16" s="167" customFormat="1" ht="18" customHeight="1">
      <c r="A30" s="168"/>
      <c r="B30" s="169"/>
      <c r="C30" s="170"/>
      <c r="D30" s="170"/>
      <c r="E30" s="171"/>
      <c r="F30" s="172"/>
      <c r="G30" s="186" t="s">
        <v>105</v>
      </c>
      <c r="H30" s="187" t="e">
        <f>IF(G30=P29,B29,B31)</f>
        <v>#NAME?</v>
      </c>
      <c r="I30" s="182"/>
      <c r="J30" s="74"/>
      <c r="K30" s="182"/>
      <c r="L30" s="175"/>
      <c r="M30" s="176"/>
      <c r="N30" s="166"/>
      <c r="O30" s="64"/>
      <c r="P30" s="94"/>
    </row>
    <row r="31" spans="1:16" s="167" customFormat="1" ht="18" customHeight="1">
      <c r="A31" s="159">
        <v>12</v>
      </c>
      <c r="B31" s="160">
        <f>IF($E31="","",VLOOKUP($E31,'[8]Prep Sorteo'!$A$7:$M$70,4,FALSE))</f>
        <v>5880358</v>
      </c>
      <c r="C31" s="161">
        <f>IF($E31="","",VLOOKUP($E31,'[8]Prep Sorteo'!$A$7:$M$70,9,FALSE))</f>
        <v>700</v>
      </c>
      <c r="D31" s="161" t="str">
        <f>IF($E31="","",VLOOKUP($E31,'[8]Prep Sorteo'!$A$7:$M$70,11,FALSE))</f>
        <v>WC</v>
      </c>
      <c r="E31" s="162">
        <v>3</v>
      </c>
      <c r="F31" s="177" t="str">
        <f>IF(ISBLANK($E31),"Bye",IF(VLOOKUP($E31,'[8]Prep Sorteo'!$A$7:$M$70,2,FALSE)="ZZZ","",CONCATENATE(VLOOKUP($E31,'[8]Prep Sorteo'!$A$7:$M$70,2,FALSE),", ",VLOOKUP($E31,'[8]Prep Sorteo'!$A$7:$M$70,3,FALSE))))</f>
        <v>CHONG MAURA, ROBERTO M.</v>
      </c>
      <c r="G31" s="175"/>
      <c r="H31" s="179"/>
      <c r="I31" s="182"/>
      <c r="J31" s="74"/>
      <c r="K31" s="184" t="str">
        <f>K16</f>
        <v>BORRAS J.</v>
      </c>
      <c r="L31" s="190"/>
      <c r="M31" s="176"/>
      <c r="N31" s="166"/>
      <c r="O31" s="52">
        <f>IF($E31="","",VLOOKUP($E31,'[8]Prep Sorteo'!$A$7:$M$71,10,FALSE))</f>
        <v>482</v>
      </c>
      <c r="P31" s="53" t="e">
        <f>jugador($F31)</f>
        <v>#NAME?</v>
      </c>
    </row>
    <row r="32" spans="1:16" s="167" customFormat="1" ht="18" customHeight="1">
      <c r="A32" s="168"/>
      <c r="B32" s="169"/>
      <c r="C32" s="170"/>
      <c r="D32" s="170"/>
      <c r="E32" s="171"/>
      <c r="F32" s="181"/>
      <c r="G32" s="176"/>
      <c r="H32" s="188"/>
      <c r="I32" s="182"/>
      <c r="J32" s="74"/>
      <c r="K32" s="186" t="s">
        <v>223</v>
      </c>
      <c r="L32" s="74" t="e">
        <f>IF(K32=I28,J28,J36)</f>
        <v>#NAME?</v>
      </c>
      <c r="M32" s="175"/>
      <c r="N32" s="166"/>
      <c r="O32" s="64"/>
      <c r="P32" s="94"/>
    </row>
    <row r="33" spans="1:16" s="167" customFormat="1" ht="18" customHeight="1">
      <c r="A33" s="168">
        <v>13</v>
      </c>
      <c r="B33" s="160">
        <f>IF($E33="","",VLOOKUP($E33,'[8]Prep Sorteo'!$A$7:$M$70,4,FALSE))</f>
        <v>5971008</v>
      </c>
      <c r="C33" s="161">
        <f>IF($E33="","",VLOOKUP($E33,'[8]Prep Sorteo'!$A$7:$M$70,9,FALSE))</f>
        <v>0</v>
      </c>
      <c r="D33" s="161">
        <f>IF($E33="","",VLOOKUP($E33,'[8]Prep Sorteo'!$A$7:$M$70,11,FALSE))</f>
        <v>0</v>
      </c>
      <c r="E33" s="162">
        <v>10</v>
      </c>
      <c r="F33" s="163" t="str">
        <f>IF(ISBLANK($E33),"Bye",IF(VLOOKUP($E33,'[8]Prep Sorteo'!$A$7:$M$70,2,FALSE)="ZZZ","",CONCATENATE(VLOOKUP($E33,'[8]Prep Sorteo'!$A$7:$M$70,2,FALSE),", ",VLOOKUP($E33,'[8]Prep Sorteo'!$A$7:$M$70,3,FALSE))))</f>
        <v>MARTIGNANI, RAFFAELE</v>
      </c>
      <c r="G33" s="176"/>
      <c r="H33" s="188"/>
      <c r="I33" s="182"/>
      <c r="J33" s="74"/>
      <c r="K33" s="175" t="s">
        <v>225</v>
      </c>
      <c r="L33" s="175"/>
      <c r="M33" s="176" t="s">
        <v>223</v>
      </c>
      <c r="N33" s="166"/>
      <c r="O33" s="52">
        <f>IF($E33="","",VLOOKUP($E33,'[8]Prep Sorteo'!$A$7:$M$71,10,FALSE))</f>
        <v>0</v>
      </c>
      <c r="P33" s="53" t="e">
        <f>jugador($F33)</f>
        <v>#NAME?</v>
      </c>
    </row>
    <row r="34" spans="1:16" s="167" customFormat="1" ht="18" customHeight="1">
      <c r="A34" s="168"/>
      <c r="B34" s="169"/>
      <c r="C34" s="170"/>
      <c r="D34" s="170"/>
      <c r="E34" s="180"/>
      <c r="F34" s="172"/>
      <c r="G34" s="176" t="s">
        <v>223</v>
      </c>
      <c r="H34" s="174" t="e">
        <f>IF(G34=P33,B33,B35)</f>
        <v>#NAME?</v>
      </c>
      <c r="I34" s="182"/>
      <c r="J34" s="74"/>
      <c r="K34" s="176"/>
      <c r="L34" s="176"/>
      <c r="M34" s="176"/>
      <c r="N34" s="166"/>
      <c r="O34" s="64"/>
      <c r="P34" s="94"/>
    </row>
    <row r="35" spans="1:16" s="167" customFormat="1" ht="18" customHeight="1">
      <c r="A35" s="168">
        <v>14</v>
      </c>
      <c r="B35" s="160">
        <f>IF($E35="","",VLOOKUP($E35,'[8]Prep Sorteo'!$A$7:$M$70,4,FALSE))</f>
        <v>5854684</v>
      </c>
      <c r="C35" s="161">
        <f>IF($E35="","",VLOOKUP($E35,'[8]Prep Sorteo'!$A$7:$M$70,9,FALSE))</f>
        <v>4653</v>
      </c>
      <c r="D35" s="161">
        <f>IF($E35="","",VLOOKUP($E35,'[8]Prep Sorteo'!$A$7:$M$70,11,FALSE))</f>
        <v>0</v>
      </c>
      <c r="E35" s="162">
        <v>8</v>
      </c>
      <c r="F35" s="177" t="str">
        <f>IF(ISBLANK($E35),"Bye",IF(VLOOKUP($E35,'[8]Prep Sorteo'!$A$7:$M$70,2,FALSE)="ZZZ","",CONCATENATE(VLOOKUP($E35,'[8]Prep Sorteo'!$A$7:$M$70,2,FALSE),", ",VLOOKUP($E35,'[8]Prep Sorteo'!$A$7:$M$70,3,FALSE))))</f>
        <v>CAMPINS BOVER, PABLO</v>
      </c>
      <c r="G35" s="178" t="s">
        <v>200</v>
      </c>
      <c r="H35" s="189"/>
      <c r="I35" s="184" t="str">
        <f>I28</f>
        <v>CHONG R.</v>
      </c>
      <c r="J35" s="74"/>
      <c r="K35" s="176"/>
      <c r="L35" s="176"/>
      <c r="M35" s="176"/>
      <c r="N35" s="166"/>
      <c r="O35" s="52">
        <f>IF($E35="","",VLOOKUP($E35,'[8]Prep Sorteo'!$A$7:$M$71,10,FALSE))</f>
        <v>63</v>
      </c>
      <c r="P35" s="53" t="e">
        <f>jugador($F35)</f>
        <v>#NAME?</v>
      </c>
    </row>
    <row r="36" spans="1:16" s="167" customFormat="1" ht="18" customHeight="1">
      <c r="A36" s="168"/>
      <c r="B36" s="169"/>
      <c r="C36" s="170"/>
      <c r="D36" s="170"/>
      <c r="E36" s="180"/>
      <c r="F36" s="181"/>
      <c r="G36" s="182"/>
      <c r="H36" s="189"/>
      <c r="I36" s="186" t="s">
        <v>223</v>
      </c>
      <c r="J36" s="71" t="e">
        <f>IF(I36=G34,H34,H38)</f>
        <v>#NAME?</v>
      </c>
      <c r="K36" s="175"/>
      <c r="L36" s="175"/>
      <c r="M36" s="176"/>
      <c r="N36" s="166"/>
      <c r="O36" s="64"/>
      <c r="P36" s="94"/>
    </row>
    <row r="37" spans="1:16" s="167" customFormat="1" ht="18" customHeight="1">
      <c r="A37" s="168">
        <v>15</v>
      </c>
      <c r="B37" s="160">
        <f>IF($E37="","",VLOOKUP($E37,'[8]Prep Sorteo'!$A$7:$M$70,4,FALSE))</f>
      </c>
      <c r="C37" s="161">
        <f>IF($E37="","",VLOOKUP($E37,'[8]Prep Sorteo'!$A$7:$M$70,9,FALSE))</f>
      </c>
      <c r="D37" s="161">
        <f>IF($E37="","",VLOOKUP($E37,'[8]Prep Sorteo'!$A$7:$M$70,11,FALSE))</f>
      </c>
      <c r="E37" s="162"/>
      <c r="F37" s="163" t="str">
        <f>IF(ISBLANK($E37),"Bye",IF(VLOOKUP($E37,'[8]Prep Sorteo'!$A$7:$M$70,2,FALSE)="ZZZ","",CONCATENATE(VLOOKUP($E37,'[8]Prep Sorteo'!$A$7:$M$70,2,FALSE),", ",VLOOKUP($E37,'[8]Prep Sorteo'!$A$7:$M$70,3,FALSE))))</f>
        <v>Bye</v>
      </c>
      <c r="G37" s="184" t="str">
        <f>G34</f>
        <v>MARTIGNANI R.</v>
      </c>
      <c r="H37" s="190"/>
      <c r="I37" s="175" t="s">
        <v>224</v>
      </c>
      <c r="J37" s="175"/>
      <c r="K37" s="175"/>
      <c r="L37" s="175"/>
      <c r="M37" s="176"/>
      <c r="N37" s="166"/>
      <c r="O37" s="52">
        <f>IF($E37="","",VLOOKUP($E37,'[8]Prep Sorteo'!$A$7:$M$71,10,FALSE))</f>
      </c>
      <c r="P37" s="53" t="e">
        <f>jugador($F37)</f>
        <v>#NAME?</v>
      </c>
    </row>
    <row r="38" spans="1:16" s="167" customFormat="1" ht="18" customHeight="1">
      <c r="A38" s="168"/>
      <c r="B38" s="169"/>
      <c r="C38" s="170"/>
      <c r="D38" s="170"/>
      <c r="E38" s="171"/>
      <c r="F38" s="172"/>
      <c r="G38" s="186" t="s">
        <v>106</v>
      </c>
      <c r="H38" s="191" t="e">
        <f>IF(G38=P37,B37,B39)</f>
        <v>#NAME?</v>
      </c>
      <c r="I38" s="175"/>
      <c r="J38" s="175"/>
      <c r="K38" s="175"/>
      <c r="L38" s="175"/>
      <c r="M38" s="176"/>
      <c r="N38" s="166"/>
      <c r="O38" s="64"/>
      <c r="P38" s="94"/>
    </row>
    <row r="39" spans="1:16" s="167" customFormat="1" ht="18" customHeight="1">
      <c r="A39" s="159">
        <v>16</v>
      </c>
      <c r="B39" s="160">
        <f>IF($E39="","",VLOOKUP($E39,'[8]Prep Sorteo'!$A$7:$M$70,4,FALSE))</f>
        <v>5873725</v>
      </c>
      <c r="C39" s="161">
        <f>IF($E39="","",VLOOKUP($E39,'[8]Prep Sorteo'!$A$7:$M$70,9,FALSE))</f>
        <v>467</v>
      </c>
      <c r="D39" s="161">
        <f>IF($E39="","",VLOOKUP($E39,'[8]Prep Sorteo'!$A$7:$M$70,11,FALSE))</f>
        <v>0</v>
      </c>
      <c r="E39" s="162">
        <v>2</v>
      </c>
      <c r="F39" s="177" t="str">
        <f>IF(ISBLANK($E39),"Bye",IF(VLOOKUP($E39,'[8]Prep Sorteo'!$A$7:$M$70,2,FALSE)="ZZZ","",CONCATENATE(VLOOKUP($E39,'[8]Prep Sorteo'!$A$7:$M$70,2,FALSE),", ",VLOOKUP($E39,'[8]Prep Sorteo'!$A$7:$M$70,3,FALSE))))</f>
        <v>BARRAZA ESCOBARES, JOAQUIN CA</v>
      </c>
      <c r="G39" s="195"/>
      <c r="H39" s="195"/>
      <c r="I39" s="195"/>
      <c r="J39" s="195"/>
      <c r="K39" s="195"/>
      <c r="L39" s="195"/>
      <c r="M39" s="171"/>
      <c r="N39" s="166"/>
      <c r="O39" s="52">
        <f>IF($E39="","",VLOOKUP($E39,'[8]Prep Sorteo'!$A$7:$M$71,10,FALSE))</f>
        <v>671</v>
      </c>
      <c r="P39" s="53" t="e">
        <f>jugador($F39)</f>
        <v>#NAME?</v>
      </c>
    </row>
    <row r="40" spans="1:16" ht="13.5" thickBot="1">
      <c r="A40" s="332" t="s">
        <v>39</v>
      </c>
      <c r="B40" s="332"/>
      <c r="C40" s="196"/>
      <c r="D40" s="196"/>
      <c r="E40" s="196"/>
      <c r="F40" s="196"/>
      <c r="G40" s="197"/>
      <c r="H40" s="197"/>
      <c r="I40" s="197"/>
      <c r="J40" s="197"/>
      <c r="K40" s="197"/>
      <c r="L40" s="197"/>
      <c r="M40" s="197"/>
      <c r="O40" s="167"/>
      <c r="P40" s="106"/>
    </row>
    <row r="41" spans="1:13" ht="9" customHeight="1">
      <c r="A41" s="371" t="s">
        <v>40</v>
      </c>
      <c r="B41" s="372"/>
      <c r="C41" s="372"/>
      <c r="D41" s="373"/>
      <c r="E41" s="200" t="s">
        <v>41</v>
      </c>
      <c r="F41" s="201" t="s">
        <v>42</v>
      </c>
      <c r="G41" s="374" t="s">
        <v>43</v>
      </c>
      <c r="H41" s="375"/>
      <c r="I41" s="376"/>
      <c r="J41" s="202"/>
      <c r="K41" s="375" t="s">
        <v>44</v>
      </c>
      <c r="L41" s="375"/>
      <c r="M41" s="377"/>
    </row>
    <row r="42" spans="1:13" ht="9" customHeight="1" thickBot="1">
      <c r="A42" s="378">
        <v>42312</v>
      </c>
      <c r="B42" s="379"/>
      <c r="C42" s="379"/>
      <c r="D42" s="380"/>
      <c r="E42" s="203">
        <v>1</v>
      </c>
      <c r="F42" s="114" t="str">
        <f>F9</f>
        <v>HERNANDEZ MUÑOZ, DANI</v>
      </c>
      <c r="G42" s="381"/>
      <c r="H42" s="382"/>
      <c r="I42" s="383"/>
      <c r="J42" s="204"/>
      <c r="K42" s="382"/>
      <c r="L42" s="382"/>
      <c r="M42" s="384"/>
    </row>
    <row r="43" spans="1:13" ht="9" customHeight="1">
      <c r="A43" s="385" t="s">
        <v>46</v>
      </c>
      <c r="B43" s="386"/>
      <c r="C43" s="386"/>
      <c r="D43" s="387"/>
      <c r="E43" s="205">
        <v>2</v>
      </c>
      <c r="F43" s="206" t="str">
        <f>F39</f>
        <v>BARRAZA ESCOBARES, JOAQUIN CA</v>
      </c>
      <c r="G43" s="381"/>
      <c r="H43" s="382"/>
      <c r="I43" s="383"/>
      <c r="J43" s="204"/>
      <c r="K43" s="382"/>
      <c r="L43" s="382"/>
      <c r="M43" s="384"/>
    </row>
    <row r="44" spans="1:13" ht="9" customHeight="1" thickBot="1">
      <c r="A44" s="388" t="s">
        <v>48</v>
      </c>
      <c r="B44" s="389"/>
      <c r="C44" s="389"/>
      <c r="D44" s="390"/>
      <c r="E44" s="205">
        <v>3</v>
      </c>
      <c r="F44" s="206" t="str">
        <f>IF($E$17=3,$F$17,IF($E$31=3,$F$31,""))</f>
        <v>CHONG MAURA, ROBERTO M.</v>
      </c>
      <c r="G44" s="381"/>
      <c r="H44" s="382"/>
      <c r="I44" s="383"/>
      <c r="J44" s="204"/>
      <c r="K44" s="382"/>
      <c r="L44" s="382"/>
      <c r="M44" s="384"/>
    </row>
    <row r="45" spans="1:13" ht="9" customHeight="1">
      <c r="A45" s="371" t="s">
        <v>50</v>
      </c>
      <c r="B45" s="372"/>
      <c r="C45" s="372"/>
      <c r="D45" s="373"/>
      <c r="E45" s="205">
        <v>4</v>
      </c>
      <c r="F45" s="206" t="str">
        <f>IF($E$17=4,$F$17,IF($E$31=4,$F$31,""))</f>
        <v>BORRAS ISERN, JOAN BAUTI</v>
      </c>
      <c r="G45" s="381"/>
      <c r="H45" s="382"/>
      <c r="I45" s="383"/>
      <c r="J45" s="204"/>
      <c r="K45" s="382"/>
      <c r="L45" s="382"/>
      <c r="M45" s="384"/>
    </row>
    <row r="46" spans="1:13" ht="9" customHeight="1" thickBot="1">
      <c r="A46" s="391"/>
      <c r="B46" s="392"/>
      <c r="C46" s="392"/>
      <c r="D46" s="393"/>
      <c r="E46" s="207"/>
      <c r="F46" s="208"/>
      <c r="G46" s="381"/>
      <c r="H46" s="382"/>
      <c r="I46" s="383"/>
      <c r="J46" s="204"/>
      <c r="K46" s="382"/>
      <c r="L46" s="382"/>
      <c r="M46" s="384"/>
    </row>
    <row r="47" spans="1:13" ht="9" customHeight="1">
      <c r="A47" s="371" t="s">
        <v>51</v>
      </c>
      <c r="B47" s="372"/>
      <c r="C47" s="372"/>
      <c r="D47" s="373"/>
      <c r="E47" s="207"/>
      <c r="F47" s="208"/>
      <c r="G47" s="381"/>
      <c r="H47" s="382"/>
      <c r="I47" s="383"/>
      <c r="J47" s="204"/>
      <c r="K47" s="382"/>
      <c r="L47" s="382"/>
      <c r="M47" s="384"/>
    </row>
    <row r="48" spans="1:13" ht="9" customHeight="1">
      <c r="A48" s="394" t="str">
        <f>K6</f>
        <v>PEP JORDI MATAS RAMIS</v>
      </c>
      <c r="B48" s="395"/>
      <c r="C48" s="395"/>
      <c r="D48" s="396"/>
      <c r="E48" s="207"/>
      <c r="F48" s="208"/>
      <c r="G48" s="381"/>
      <c r="H48" s="382"/>
      <c r="I48" s="383"/>
      <c r="J48" s="204"/>
      <c r="K48" s="382"/>
      <c r="L48" s="382"/>
      <c r="M48" s="384"/>
    </row>
    <row r="49" spans="1:13" ht="9" customHeight="1" thickBot="1">
      <c r="A49" s="397">
        <f>('[8]Prep Torneo'!$E$7)</f>
        <v>3208825</v>
      </c>
      <c r="B49" s="398"/>
      <c r="C49" s="398"/>
      <c r="D49" s="399"/>
      <c r="E49" s="209"/>
      <c r="F49" s="210"/>
      <c r="G49" s="400"/>
      <c r="H49" s="401"/>
      <c r="I49" s="402"/>
      <c r="J49" s="211"/>
      <c r="K49" s="401"/>
      <c r="L49" s="401"/>
      <c r="M49" s="403"/>
    </row>
    <row r="50" spans="2:13" ht="12.75">
      <c r="B50" s="212" t="s">
        <v>52</v>
      </c>
      <c r="F50" s="213"/>
      <c r="G50" s="213"/>
      <c r="H50" s="213"/>
      <c r="I50" s="214"/>
      <c r="J50" s="214"/>
      <c r="K50" s="404" t="s">
        <v>53</v>
      </c>
      <c r="L50" s="404"/>
      <c r="M50" s="404"/>
    </row>
    <row r="51" spans="6:13" ht="12.75">
      <c r="F51" s="212" t="s">
        <v>54</v>
      </c>
      <c r="G51" s="405" t="s">
        <v>55</v>
      </c>
      <c r="H51" s="405"/>
      <c r="I51" s="405"/>
      <c r="J51" s="215"/>
      <c r="K51" s="213"/>
      <c r="L51" s="213"/>
      <c r="M51" s="214"/>
    </row>
    <row r="52" ht="12.75">
      <c r="K52" s="217">
        <v>42329</v>
      </c>
    </row>
    <row r="53" ht="12.75"/>
    <row r="56" ht="12.75"/>
    <row r="57" ht="12.75"/>
    <row r="58" ht="12.75"/>
  </sheetData>
  <sheetProtection password="CC8C" sheet="1" formatCells="0"/>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2" dxfId="56" stopIfTrue="1">
      <formula>AND($E9&lt;=$M$9,$O9&gt;0,$E9&gt;0,$D9&lt;&gt;"LL",$D9&lt;&gt;"Alt")</formula>
    </cfRule>
  </conditionalFormatting>
  <conditionalFormatting sqref="E9 E13 E15 E19 E21 E23 E25 E27 E29 E31 E33 E35 E37 E39 E11 E17">
    <cfRule type="expression" priority="1" dxfId="57" stopIfTrue="1">
      <formula>AND($E9&lt;=$M$9,$E9&gt;0,$O9&gt;0,$D9&lt;&gt;"LL",$D9&lt;&gt;"Alt")</formula>
    </cfRule>
  </conditionalFormatting>
  <dataValidations count="4">
    <dataValidation type="list" allowBlank="1" showInputMessage="1" showErrorMessage="1" sqref="G34 G14 G18 G22 G30 G10 G26 G38">
      <formula1>$P33:$P35</formula1>
    </dataValidation>
    <dataValidation type="list" allowBlank="1" showInputMessage="1" showErrorMessage="1" sqref="I20 I28 I12 I36">
      <formula1>$G21:$G22</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rintOptions horizontalCentered="1" verticalCentered="1"/>
  <pageMargins left="0" right="0" top="0" bottom="0" header="0" footer="0"/>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 Jordi Matas</dc:creator>
  <cp:keywords/>
  <dc:description/>
  <cp:lastModifiedBy>Maximo</cp:lastModifiedBy>
  <cp:lastPrinted>2015-11-09T22:53:27Z</cp:lastPrinted>
  <dcterms:created xsi:type="dcterms:W3CDTF">2015-11-04T13:59:28Z</dcterms:created>
  <dcterms:modified xsi:type="dcterms:W3CDTF">2015-11-23T12:04:24Z</dcterms:modified>
  <cp:category/>
  <cp:version/>
  <cp:contentType/>
  <cp:contentStatus/>
</cp:coreProperties>
</file>